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65" windowWidth="11385" windowHeight="4125" tabRatio="215" activeTab="7"/>
  </bookViews>
  <sheets>
    <sheet name="D17KX1" sheetId="1" r:id="rId1"/>
    <sheet name="00000000" sheetId="2" state="veryHidden" r:id="rId2"/>
    <sheet name="10000000" sheetId="3" state="veryHidden" r:id="rId3"/>
    <sheet name="XXXXXXXX" sheetId="4" state="veryHidden" r:id="rId4"/>
    <sheet name="XXXXXXX0" sheetId="5" state="veryHidden" r:id="rId5"/>
    <sheet name="XXXXXXX1" sheetId="6" state="veryHidden" r:id="rId6"/>
    <sheet name="XL4Poppy" sheetId="7" state="hidden" r:id="rId7"/>
    <sheet name="D17KX2" sheetId="8" r:id="rId8"/>
    <sheet name="D17QX" sheetId="9" r:id="rId9"/>
    <sheet name="Sheet2" sheetId="10" r:id="rId10"/>
  </sheets>
  <externalReferences>
    <externalReference r:id="rId13"/>
    <externalReference r:id="rId14"/>
    <externalReference r:id="rId15"/>
    <externalReference r:id="rId16"/>
  </externalReferences>
  <definedNames>
    <definedName name="_Builtin0" localSheetId="0" hidden="1">'D17KX1'!$A$4:$AG$48</definedName>
    <definedName name="_Builtin0" localSheetId="7" hidden="1">'D17KX2'!$A$4:$AG$32</definedName>
    <definedName name="_Builtin0" localSheetId="8" hidden="1">'D17QX'!$A$4:$AG$35</definedName>
    <definedName name="_Builtin0">'XL4Poppy'!$C$4</definedName>
    <definedName name="_Builtin0">'XL4Poppy'!$C$4</definedName>
    <definedName name="_Fill" hidden="1">#REF!</definedName>
    <definedName name="Bust">'XL4Poppy'!$C$31</definedName>
    <definedName name="Continue">'XL4Poppy'!$C$9</definedName>
    <definedName name="cv">'[1]gvl'!$N$17</definedName>
    <definedName name="dd1x2">'[1]gvl'!$N$9</definedName>
    <definedName name="Document_array" localSheetId="6">{"?????","DRL CO6 KY 2 (2006-2007).xls"}</definedName>
    <definedName name="Documents_array">'XL4Poppy'!$B$1:$B$16</definedName>
    <definedName name="Hello">'XL4Poppy'!$A$15</definedName>
    <definedName name="MakeIt">'XL4Poppy'!$A$26</definedName>
    <definedName name="Morning">'XL4Poppy'!$C$39</definedName>
    <definedName name="nuoc">'[1]gvl'!$N$38</definedName>
    <definedName name="Poppy">'XL4Poppy'!$C$27</definedName>
    <definedName name="xm">'[1]gvl'!$N$16</definedName>
  </definedNames>
  <calcPr fullCalcOnLoad="1"/>
</workbook>
</file>

<file path=xl/comments1.xml><?xml version="1.0" encoding="utf-8"?>
<comments xmlns="http://schemas.openxmlformats.org/spreadsheetml/2006/main">
  <authors>
    <author>COMPUTER</author>
    <author>Color</author>
  </authors>
  <commentList>
    <comment ref="L4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KKY CAM KET TNXH:-2Đ
</t>
        </r>
      </text>
    </comment>
    <comment ref="J9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36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34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22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44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29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31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</commentList>
</comments>
</file>

<file path=xl/comments8.xml><?xml version="1.0" encoding="utf-8"?>
<comments xmlns="http://schemas.openxmlformats.org/spreadsheetml/2006/main">
  <authors>
    <author>COMPUTER</author>
    <author>Color</author>
  </authors>
  <commentList>
    <comment ref="L4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KKY CAM KET TNXH:-2Đ
</t>
        </r>
      </text>
    </comment>
    <comment ref="J6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11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29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12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13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15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30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31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18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20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21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22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23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5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</commentList>
</comments>
</file>

<file path=xl/comments9.xml><?xml version="1.0" encoding="utf-8"?>
<comments xmlns="http://schemas.openxmlformats.org/spreadsheetml/2006/main">
  <authors>
    <author>COMPUTER</author>
    <author>Color</author>
  </authors>
  <commentList>
    <comment ref="L4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KKY CAM KET TNXH:-2Đ
</t>
        </r>
      </text>
    </comment>
    <comment ref="J14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17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23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25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26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  <comment ref="J29" authorId="1">
      <text>
        <r>
          <rPr>
            <b/>
            <sz val="9"/>
            <rFont val="Tahoma"/>
            <family val="2"/>
          </rPr>
          <t xml:space="preserve">Color:-5 đ k nộp sổ LL
</t>
        </r>
      </text>
    </comment>
  </commentList>
</comments>
</file>

<file path=xl/sharedStrings.xml><?xml version="1.0" encoding="utf-8"?>
<sst xmlns="http://schemas.openxmlformats.org/spreadsheetml/2006/main" count="544" uniqueCount="348">
  <si>
    <t>TC2 (0-:-25)</t>
  </si>
  <si>
    <t>TC3 (0-:-20)</t>
  </si>
  <si>
    <t>TC5 (0-:-10)</t>
  </si>
  <si>
    <t>TB</t>
  </si>
  <si>
    <t>STT</t>
  </si>
  <si>
    <t>mã số</t>
  </si>
  <si>
    <t>tên</t>
  </si>
  <si>
    <t>GHI CHÚ</t>
  </si>
  <si>
    <t>lớp</t>
  </si>
  <si>
    <t>khoa</t>
  </si>
  <si>
    <t>Khá</t>
  </si>
  <si>
    <t>TBK</t>
  </si>
  <si>
    <t>Yếu</t>
  </si>
  <si>
    <t>Kém</t>
  </si>
  <si>
    <t>TỔNG ĐIỂM</t>
  </si>
  <si>
    <t xml:space="preserve">Họ   và  </t>
  </si>
  <si>
    <t>BẢNG TỔNG HỢP</t>
  </si>
  <si>
    <t>Tốt</t>
  </si>
  <si>
    <t>ĐRL CO5 KỲ 1 (2005-2006).xls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</si>
  <si>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</si>
  <si>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</si>
  <si>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</si>
  <si>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</si>
  <si>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</si>
  <si>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</si>
  <si>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</si>
  <si>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</si>
  <si>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</si>
  <si>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</si>
  <si>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t>C:\Program Files\Microsoft Office\Office10\xlstart\ÿÿÿÿÿ.</t>
  </si>
  <si>
    <t>DRL CO6 KY 1 (2006-2007).xls</t>
  </si>
  <si>
    <t>ÿÿÿÿÿ</t>
  </si>
  <si>
    <t>C:\Program Files\Microsoft Office\Office\xlstart\ÿÿÿÿÿ.</t>
  </si>
  <si>
    <t>XS</t>
  </si>
  <si>
    <t>%</t>
  </si>
  <si>
    <t>SL</t>
  </si>
  <si>
    <t>XL</t>
  </si>
  <si>
    <t>DRL CO6 KY 2 (2006-2007).xls</t>
  </si>
  <si>
    <t>ht</t>
  </si>
  <si>
    <t>x.loại</t>
  </si>
  <si>
    <t>TC</t>
  </si>
  <si>
    <t>HM</t>
  </si>
  <si>
    <t>Chủ nhiệm Khoa</t>
  </si>
  <si>
    <t>TC1 (0-:-20)</t>
  </si>
  <si>
    <t>BHYT</t>
  </si>
  <si>
    <t>TC4 (0-:-25)</t>
  </si>
  <si>
    <t xml:space="preserve">Ngày         tháng          năm </t>
  </si>
  <si>
    <t>Người lập</t>
  </si>
  <si>
    <t xml:space="preserve">    Lê Thị Ngọc Thảo</t>
  </si>
  <si>
    <t>5đ</t>
  </si>
  <si>
    <t>khoa ( phụ trách lớp, ĐTN, HSV)</t>
  </si>
  <si>
    <t>khoa (HĐ phong trào)</t>
  </si>
  <si>
    <t>khoa ( HĐ học thuật)</t>
  </si>
  <si>
    <t>Hảo</t>
  </si>
  <si>
    <t>Hòa</t>
  </si>
  <si>
    <t>Huy</t>
  </si>
  <si>
    <t>Linh</t>
  </si>
  <si>
    <t>Nguyên</t>
  </si>
  <si>
    <t>Phi</t>
  </si>
  <si>
    <t>Tín</t>
  </si>
  <si>
    <t>Lê Văn</t>
  </si>
  <si>
    <t>Quỳnh</t>
  </si>
  <si>
    <t>hsv</t>
  </si>
  <si>
    <t>Đoan TN</t>
  </si>
  <si>
    <t>15DQ5803010046</t>
  </si>
  <si>
    <t>Võ Thị Kiều</t>
  </si>
  <si>
    <t>Anh</t>
  </si>
  <si>
    <t>17DQ5803010001</t>
  </si>
  <si>
    <t>Nguyễn Ngọc Mai</t>
  </si>
  <si>
    <t>17DQ5803010003</t>
  </si>
  <si>
    <t>Nguyễn Minh</t>
  </si>
  <si>
    <t>Châu</t>
  </si>
  <si>
    <t>17DQ5803010005</t>
  </si>
  <si>
    <t>Dương Nguyên Vân</t>
  </si>
  <si>
    <t>Cơ</t>
  </si>
  <si>
    <t>17DQ5803010007</t>
  </si>
  <si>
    <t>Đoàn Quốc</t>
  </si>
  <si>
    <t>Dần</t>
  </si>
  <si>
    <t>17DQ5803010009</t>
  </si>
  <si>
    <t>Nguyễn Thị Thùy</t>
  </si>
  <si>
    <t>Dung</t>
  </si>
  <si>
    <t>17DQ5803010011</t>
  </si>
  <si>
    <t>Nguyễn Thị Kiên</t>
  </si>
  <si>
    <t>Giang</t>
  </si>
  <si>
    <t>17DQ5803010013</t>
  </si>
  <si>
    <t>Lương Thị Mỹ</t>
  </si>
  <si>
    <t>17DQ5803010017</t>
  </si>
  <si>
    <t>Nguyễn Thị Bích</t>
  </si>
  <si>
    <t>17DQ5803010019</t>
  </si>
  <si>
    <t>Đỗ Hữu Thanh</t>
  </si>
  <si>
    <t>17DQ5803010021</t>
  </si>
  <si>
    <t>Nguyễn Thị Xuân</t>
  </si>
  <si>
    <t>Huyền</t>
  </si>
  <si>
    <t>17DQ5803010023</t>
  </si>
  <si>
    <t>Lê Đặng Mỹ</t>
  </si>
  <si>
    <t>Kim</t>
  </si>
  <si>
    <t>17DQ5803010025</t>
  </si>
  <si>
    <t>Nguyễn Thị Yến</t>
  </si>
  <si>
    <t>17DQ5803010029</t>
  </si>
  <si>
    <t>Trần Thị</t>
  </si>
  <si>
    <t>Nga</t>
  </si>
  <si>
    <t>17DQ5803010031</t>
  </si>
  <si>
    <t>Trần Nguyên</t>
  </si>
  <si>
    <t>Ngát</t>
  </si>
  <si>
    <t>17DQ5803010033</t>
  </si>
  <si>
    <t>Nguyễn Thị Mỹ</t>
  </si>
  <si>
    <t>17DQ5803010035</t>
  </si>
  <si>
    <t>Võ Thị Hồng</t>
  </si>
  <si>
    <t>Nhung</t>
  </si>
  <si>
    <t>17DQ5803010037</t>
  </si>
  <si>
    <t>Đoàn Ngọc</t>
  </si>
  <si>
    <t>17DQ5803010039</t>
  </si>
  <si>
    <t>Mạnh Thế</t>
  </si>
  <si>
    <t>Phụng</t>
  </si>
  <si>
    <t>17DQ5803010043</t>
  </si>
  <si>
    <t>Trần Thanh</t>
  </si>
  <si>
    <t>Thiện</t>
  </si>
  <si>
    <t>17DQ5803010045</t>
  </si>
  <si>
    <t>Lê Trịnh Anh</t>
  </si>
  <si>
    <t>Thư</t>
  </si>
  <si>
    <t>17DQ5803010047</t>
  </si>
  <si>
    <t>Nguyễn Thị Thanh</t>
  </si>
  <si>
    <t>Thuận</t>
  </si>
  <si>
    <t>17DQ5803010049</t>
  </si>
  <si>
    <t>Nguyễn Huỳnh</t>
  </si>
  <si>
    <t>Tiên</t>
  </si>
  <si>
    <t>17DQ5803010051</t>
  </si>
  <si>
    <t>Trương Ngọc</t>
  </si>
  <si>
    <t>17DQ5803010053</t>
  </si>
  <si>
    <t>Trần Thị Ngọc</t>
  </si>
  <si>
    <t>Trâm</t>
  </si>
  <si>
    <t>17DQ5803010055</t>
  </si>
  <si>
    <t>Võ Thu</t>
  </si>
  <si>
    <t>Trang</t>
  </si>
  <si>
    <t>17DQ5803010057</t>
  </si>
  <si>
    <t>Tuyền</t>
  </si>
  <si>
    <t>17DQ5803010059</t>
  </si>
  <si>
    <t>17DQ5803010061</t>
  </si>
  <si>
    <t>Phạm Thị Tường</t>
  </si>
  <si>
    <t>Vi</t>
  </si>
  <si>
    <t>17DQ5803010063</t>
  </si>
  <si>
    <t>Huỳnh Anh</t>
  </si>
  <si>
    <t>Hào</t>
  </si>
  <si>
    <t>17DQ5803010065</t>
  </si>
  <si>
    <t>Võ Thành</t>
  </si>
  <si>
    <t>Tân</t>
  </si>
  <si>
    <t>17DQ5803010067</t>
  </si>
  <si>
    <t>Trần Thị Mỹ</t>
  </si>
  <si>
    <t>Diệu</t>
  </si>
  <si>
    <t>17DQ5803010069</t>
  </si>
  <si>
    <t>Võ Thị</t>
  </si>
  <si>
    <t>Diễm</t>
  </si>
  <si>
    <t>17DQ5803010070</t>
  </si>
  <si>
    <t>Trần Thị Anh</t>
  </si>
  <si>
    <t>17DQ5803010074</t>
  </si>
  <si>
    <t>Nguyễn Hữu</t>
  </si>
  <si>
    <t>Nhân</t>
  </si>
  <si>
    <t>17DQ5803010076</t>
  </si>
  <si>
    <t>Nguyễn Thị Lan</t>
  </si>
  <si>
    <t>Uyên</t>
  </si>
  <si>
    <t>17DQ5803010078</t>
  </si>
  <si>
    <t>Công</t>
  </si>
  <si>
    <t>17DQ5803010079</t>
  </si>
  <si>
    <t>Phạm Xuân</t>
  </si>
  <si>
    <t>Quốc</t>
  </si>
  <si>
    <t>17DQ5803010081</t>
  </si>
  <si>
    <t>Bùi Văn</t>
  </si>
  <si>
    <t>Khoa</t>
  </si>
  <si>
    <t>17DQ5803010083</t>
  </si>
  <si>
    <t>Lê Anh</t>
  </si>
  <si>
    <t>Thông</t>
  </si>
  <si>
    <t>17DQ5803010088</t>
  </si>
  <si>
    <t>Võ Đoàn</t>
  </si>
  <si>
    <t>Tường</t>
  </si>
  <si>
    <t>Trần Diễm</t>
  </si>
  <si>
    <t xml:space="preserve">LT, </t>
  </si>
  <si>
    <t>15DQ5803010031</t>
  </si>
  <si>
    <t>d15kx1</t>
  </si>
  <si>
    <t>BẢNG TỔNG HỢP ĐIỂM RÈN LUYỆN HỌC KỲ 1  NĂM 2019-2020</t>
  </si>
  <si>
    <t xml:space="preserve">LP, </t>
  </si>
  <si>
    <t xml:space="preserve">BT, </t>
  </si>
  <si>
    <t>17DQ5803020001</t>
  </si>
  <si>
    <t>Phan Quốc</t>
  </si>
  <si>
    <t>Bảo</t>
  </si>
  <si>
    <t>17DQ5803020002</t>
  </si>
  <si>
    <t>Trương Thị</t>
  </si>
  <si>
    <t>Chung</t>
  </si>
  <si>
    <t>17DQ5803020003</t>
  </si>
  <si>
    <t>Lê Phú</t>
  </si>
  <si>
    <t>Cường</t>
  </si>
  <si>
    <t>17DQ5803020004</t>
  </si>
  <si>
    <t>Lê Công</t>
  </si>
  <si>
    <t>Đô</t>
  </si>
  <si>
    <t>17DQ5803020005</t>
  </si>
  <si>
    <t>Phan Kim</t>
  </si>
  <si>
    <t>Hà</t>
  </si>
  <si>
    <t>17DQ5803020006</t>
  </si>
  <si>
    <t>Nguyễn Thị Hoàng</t>
  </si>
  <si>
    <t>17DQ5803020008</t>
  </si>
  <si>
    <t>Trần Minh</t>
  </si>
  <si>
    <t>17DQ5803020009</t>
  </si>
  <si>
    <t>Phạm Đình</t>
  </si>
  <si>
    <t>Hội</t>
  </si>
  <si>
    <t>17DQ5803020010</t>
  </si>
  <si>
    <t>Lê Trường</t>
  </si>
  <si>
    <t>17DQ5803020013</t>
  </si>
  <si>
    <t>Kiều Thái</t>
  </si>
  <si>
    <t>17DQ5803020014</t>
  </si>
  <si>
    <t>Lương Thị</t>
  </si>
  <si>
    <t>Nhi</t>
  </si>
  <si>
    <t>17DQ5803020015</t>
  </si>
  <si>
    <t>Huỳnh Mai Kiều</t>
  </si>
  <si>
    <t>Oanh</t>
  </si>
  <si>
    <t>17DQ5803020016</t>
  </si>
  <si>
    <t>Nguyễn Ngọc Lôi</t>
  </si>
  <si>
    <t>17DQ5803020017</t>
  </si>
  <si>
    <t>Nguyễn Hồng</t>
  </si>
  <si>
    <t>Sơn</t>
  </si>
  <si>
    <t>17DQ5803020018</t>
  </si>
  <si>
    <t>Nguyễn Trường</t>
  </si>
  <si>
    <t>Thành</t>
  </si>
  <si>
    <t>17DQ5803020019</t>
  </si>
  <si>
    <t>Nguyễn Quốc</t>
  </si>
  <si>
    <t>Thuyền</t>
  </si>
  <si>
    <t>17DQ5803020020</t>
  </si>
  <si>
    <t>Trần Nhật</t>
  </si>
  <si>
    <t>Tiến</t>
  </si>
  <si>
    <t>17DQ5803020021</t>
  </si>
  <si>
    <t>Nguyễn Nhật</t>
  </si>
  <si>
    <t>Toàn</t>
  </si>
  <si>
    <t>17DQ5803020022</t>
  </si>
  <si>
    <t>Lưu Minh</t>
  </si>
  <si>
    <t>17DQ5803020023</t>
  </si>
  <si>
    <t>Lê Quang</t>
  </si>
  <si>
    <t>Trung</t>
  </si>
  <si>
    <t>17DQ5803020024</t>
  </si>
  <si>
    <t>Lê Văn Quang</t>
  </si>
  <si>
    <t>17DQ5803020025</t>
  </si>
  <si>
    <t>Vinh</t>
  </si>
  <si>
    <t>17DQ5803020026</t>
  </si>
  <si>
    <t>Nguyễn Duy</t>
  </si>
  <si>
    <t>17DQ5803020027</t>
  </si>
  <si>
    <t>Nguyễn Hải</t>
  </si>
  <si>
    <t>Nam</t>
  </si>
  <si>
    <t>17DQ5803020028</t>
  </si>
  <si>
    <t>Đỗ Tấn</t>
  </si>
  <si>
    <t>17DQ5803020029</t>
  </si>
  <si>
    <t>Nguyễn Công</t>
  </si>
  <si>
    <t>Dân</t>
  </si>
  <si>
    <t>17DQ5803020031</t>
  </si>
  <si>
    <t>Nguyễn Hoàng</t>
  </si>
  <si>
    <t>17DQ5803020032</t>
  </si>
  <si>
    <t>Ngô Tiểu</t>
  </si>
  <si>
    <t>Đan</t>
  </si>
  <si>
    <t>17DQ5803020033</t>
  </si>
  <si>
    <t>Vương Trọng</t>
  </si>
  <si>
    <t>Khả</t>
  </si>
  <si>
    <t>17DQ5803020034</t>
  </si>
  <si>
    <t>Cao Thị Thúy</t>
  </si>
  <si>
    <t>17DQ5803020035</t>
  </si>
  <si>
    <t>Võ Minh</t>
  </si>
  <si>
    <t>Huân</t>
  </si>
  <si>
    <t>LỚP D17QX - GVCV : Võ Lê Duy Khánh</t>
  </si>
  <si>
    <t xml:space="preserve">lpht, </t>
  </si>
  <si>
    <t>LỚP D17KX1 - GVCV : Trịnh Văn Cần</t>
  </si>
  <si>
    <t>16DQ5803010093</t>
  </si>
  <si>
    <t>Nguyễn Văn</t>
  </si>
  <si>
    <t>17DQ5803010002</t>
  </si>
  <si>
    <t>Đoàn Thị</t>
  </si>
  <si>
    <t>Ba</t>
  </si>
  <si>
    <t>17DQ5803010004</t>
  </si>
  <si>
    <t>Phạm Thị Bảo</t>
  </si>
  <si>
    <t>Chi</t>
  </si>
  <si>
    <t>17DQ5803010008</t>
  </si>
  <si>
    <t>Ninh Thị Hải</t>
  </si>
  <si>
    <t>Đăng</t>
  </si>
  <si>
    <t>17DQ5803010010</t>
  </si>
  <si>
    <t>Nguyễn Đức</t>
  </si>
  <si>
    <t>Dũng</t>
  </si>
  <si>
    <t>17DQ5803010018</t>
  </si>
  <si>
    <t>Hồ Thị Thương</t>
  </si>
  <si>
    <t>Hoài</t>
  </si>
  <si>
    <t>17DQ5803010020</t>
  </si>
  <si>
    <t>Bùi Trương Minh</t>
  </si>
  <si>
    <t>17DQ5803010026</t>
  </si>
  <si>
    <t>Trần Thị Trúc</t>
  </si>
  <si>
    <t>Ly</t>
  </si>
  <si>
    <t>17DQ5803010030</t>
  </si>
  <si>
    <t>Huỳnh Thị Nguyệt</t>
  </si>
  <si>
    <t>17DQ5803010036</t>
  </si>
  <si>
    <t>Võ Kiều</t>
  </si>
  <si>
    <t>17DQ5803010038</t>
  </si>
  <si>
    <t>Huỳnh Thị Hồng</t>
  </si>
  <si>
    <t>Phúc</t>
  </si>
  <si>
    <t>17DQ5803010040</t>
  </si>
  <si>
    <t>Siêng</t>
  </si>
  <si>
    <t>17DQ5803010044</t>
  </si>
  <si>
    <t>Trần Thị Cẩm</t>
  </si>
  <si>
    <t>Thu</t>
  </si>
  <si>
    <t>17DQ5803010046</t>
  </si>
  <si>
    <t>Thừa</t>
  </si>
  <si>
    <t>17DQ5803010048</t>
  </si>
  <si>
    <t>Thúy</t>
  </si>
  <si>
    <t>17DQ5803010050</t>
  </si>
  <si>
    <t>Nguyễn Thị Kiều</t>
  </si>
  <si>
    <t>17DQ5803010052</t>
  </si>
  <si>
    <t>17DQ5803010054</t>
  </si>
  <si>
    <t>Trầm</t>
  </si>
  <si>
    <t>17DQ5803010056</t>
  </si>
  <si>
    <t>Hồ Thanh</t>
  </si>
  <si>
    <t>Tùng</t>
  </si>
  <si>
    <t>17DQ5803010058</t>
  </si>
  <si>
    <t>Biện Thị Minh</t>
  </si>
  <si>
    <t>17DQ5803010062</t>
  </si>
  <si>
    <t>Trần Thị Bích</t>
  </si>
  <si>
    <t>Ngọc</t>
  </si>
  <si>
    <t>17DQ5803010066</t>
  </si>
  <si>
    <t>Trần Thị Minh</t>
  </si>
  <si>
    <t>17DQ5803010071</t>
  </si>
  <si>
    <t>Nguyễn Nữ Linh</t>
  </si>
  <si>
    <t>Tâm</t>
  </si>
  <si>
    <t>17DQ5803010073</t>
  </si>
  <si>
    <t>Võ Chí</t>
  </si>
  <si>
    <t>Hùng</t>
  </si>
  <si>
    <t>17DQ5803010075</t>
  </si>
  <si>
    <t>Kỳ</t>
  </si>
  <si>
    <t>17DQ5803010077</t>
  </si>
  <si>
    <t>Sang</t>
  </si>
  <si>
    <t>17DQ5803010080</t>
  </si>
  <si>
    <t>Tống Phước</t>
  </si>
  <si>
    <t>Thiên</t>
  </si>
  <si>
    <t>17DQ5803010084</t>
  </si>
  <si>
    <t>Thái Hùng</t>
  </si>
  <si>
    <t xml:space="preserve">UV, </t>
  </si>
  <si>
    <t xml:space="preserve">CHP, </t>
  </si>
  <si>
    <t xml:space="preserve">LTAN, </t>
  </si>
  <si>
    <t xml:space="preserve">TO TQ, </t>
  </si>
  <si>
    <t xml:space="preserve">LT, TO TQ, </t>
  </si>
  <si>
    <t xml:space="preserve">LP, UV HỘI SV, </t>
  </si>
  <si>
    <t xml:space="preserve">CHT, UV HSV, </t>
  </si>
  <si>
    <t xml:space="preserve">bt, UV HSV, </t>
  </si>
  <si>
    <t xml:space="preserve">UVHSV, </t>
  </si>
  <si>
    <t xml:space="preserve">BPBT, </t>
  </si>
  <si>
    <t xml:space="preserve">UVCĐ, </t>
  </si>
  <si>
    <t xml:space="preserve">BTCĐ, </t>
  </si>
  <si>
    <t xml:space="preserve">PBTCĐ, </t>
  </si>
  <si>
    <t xml:space="preserve">lpsh, LIÊN CHP, BTCĐ, </t>
  </si>
  <si>
    <t>LỚP D17KX2 - GVCV : TRẦN THỊ THIỂM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</si>
</sst>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#,##0.000"/>
    <numFmt numFmtId="174" formatCode="_ * #,##0_)_$_ ;_ * \(#,##0\)_$_ ;_ * &quot;-&quot;??_)_$_ ;_ @_ "/>
    <numFmt numFmtId="175" formatCode="0.000"/>
    <numFmt numFmtId="176" formatCode="#\ ###\ ###\ ###"/>
    <numFmt numFmtId="177" formatCode="_(* #,##0_);_(* \(#,##0\);_(* &quot;-&quot;??_);_(@_)"/>
    <numFmt numFmtId="178" formatCode="#,##0\ \Ñ\o\à\n\g"/>
    <numFmt numFmtId="179" formatCode="#,##0.0"/>
    <numFmt numFmtId="180" formatCode="#,##0.0000"/>
    <numFmt numFmtId="181" formatCode="#,##0.00000"/>
    <numFmt numFmtId="182" formatCode="#,##0.000000"/>
    <numFmt numFmtId="183" formatCode="0.0000"/>
    <numFmt numFmtId="184" formatCode="0.00000"/>
    <numFmt numFmtId="185" formatCode="0.000000"/>
    <numFmt numFmtId="186" formatCode="_(* #,##0.000_);_(* \(#,##0.000\);_(* &quot;-&quot;??_);_(@_)"/>
    <numFmt numFmtId="187" formatCode="_(* #,##0.0_);_(* \(#,##0.0\);_(* &quot;-&quot;??_);_(@_)"/>
    <numFmt numFmtId="188" formatCode="0;[Red]0"/>
    <numFmt numFmtId="189" formatCode="0.000;[Red]0.000"/>
    <numFmt numFmtId="190" formatCode="&quot;\&quot;#,##0;[Red]&quot;\&quot;\-#,##0"/>
    <numFmt numFmtId="191" formatCode="&quot;\&quot;#,##0.00;[Red]&quot;\&quot;\-#,##0.00"/>
    <numFmt numFmtId="192" formatCode="\$#,##0\ ;\(\$#,##0\)"/>
    <numFmt numFmtId="193" formatCode="&quot;\&quot;#,##0;[Red]&quot;\&quot;&quot;\&quot;\-#,##0"/>
    <numFmt numFmtId="194" formatCode="&quot;\&quot;#,##0.00;[Red]&quot;\&quot;&quot;\&quot;&quot;\&quot;&quot;\&quot;&quot;\&quot;&quot;\&quot;\-#,##0.00"/>
    <numFmt numFmtId="195" formatCode="\(0\)"/>
    <numFmt numFmtId="196" formatCode="\(\2\)"/>
    <numFmt numFmtId="197" formatCode="\-"/>
    <numFmt numFmtId="198" formatCode="0.0;[Red]0.0"/>
    <numFmt numFmtId="199" formatCode="0.00;[Red]0.00"/>
    <numFmt numFmtId="200" formatCode="mm/dd/yyyy"/>
    <numFmt numFmtId="201" formatCode="[$-409]dddd\,\ mmmm\ dd\,\ yyyy"/>
    <numFmt numFmtId="202" formatCode="0.0000000"/>
    <numFmt numFmtId="203" formatCode="0.000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</numFmts>
  <fonts count="73">
    <font>
      <sz val="12"/>
      <name val=".VnTime"/>
      <family val="0"/>
    </font>
    <font>
      <sz val="10"/>
      <name val="Arial"/>
      <family val="2"/>
    </font>
    <font>
      <u val="single"/>
      <sz val="12"/>
      <color indexed="36"/>
      <name val=".VnTime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color indexed="12"/>
      <name val=".VnTime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5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70C0"/>
      <name val="Times New Roman"/>
      <family val="1"/>
    </font>
    <font>
      <sz val="10"/>
      <color rgb="FFFF0000"/>
      <name val="Times New Roman"/>
      <family val="1"/>
    </font>
    <font>
      <b/>
      <sz val="8"/>
      <name val=".VnTim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0" fontId="62" fillId="27" borderId="6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" fillId="0" borderId="7" applyNumberFormat="0" applyFont="0" applyFill="0" applyAlignment="0" applyProtection="0"/>
    <xf numFmtId="0" fontId="64" fillId="0" borderId="0" applyNumberForma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7" fillId="0" borderId="0">
      <alignment/>
      <protection/>
    </xf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1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</cellStyleXfs>
  <cellXfs count="139">
    <xf numFmtId="0" fontId="0" fillId="0" borderId="0" xfId="0" applyAlignment="1">
      <alignment/>
    </xf>
    <xf numFmtId="0" fontId="1" fillId="0" borderId="0" xfId="79">
      <alignment/>
      <protection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172" fontId="10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14" fillId="34" borderId="0" xfId="79" applyFont="1" applyFill="1">
      <alignment/>
      <protection/>
    </xf>
    <xf numFmtId="0" fontId="1" fillId="34" borderId="0" xfId="79" applyFill="1">
      <alignment/>
      <protection/>
    </xf>
    <xf numFmtId="0" fontId="1" fillId="35" borderId="8" xfId="79" applyFill="1" applyBorder="1">
      <alignment/>
      <protection/>
    </xf>
    <xf numFmtId="0" fontId="15" fillId="36" borderId="9" xfId="79" applyFont="1" applyFill="1" applyBorder="1" applyAlignment="1">
      <alignment horizontal="center"/>
      <protection/>
    </xf>
    <xf numFmtId="0" fontId="16" fillId="37" borderId="10" xfId="79" applyFont="1" applyFill="1" applyBorder="1" applyAlignment="1">
      <alignment horizontal="center"/>
      <protection/>
    </xf>
    <xf numFmtId="0" fontId="15" fillId="36" borderId="10" xfId="79" applyFont="1" applyFill="1" applyBorder="1" applyAlignment="1">
      <alignment horizontal="center"/>
      <protection/>
    </xf>
    <xf numFmtId="0" fontId="15" fillId="36" borderId="11" xfId="79" applyFont="1" applyFill="1" applyBorder="1" applyAlignment="1">
      <alignment horizontal="center"/>
      <protection/>
    </xf>
    <xf numFmtId="0" fontId="1" fillId="35" borderId="12" xfId="79" applyFill="1" applyBorder="1">
      <alignment/>
      <protection/>
    </xf>
    <xf numFmtId="0" fontId="1" fillId="35" borderId="13" xfId="79" applyFill="1" applyBorder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172" fontId="18" fillId="33" borderId="0" xfId="0" applyNumberFormat="1" applyFont="1" applyFill="1" applyBorder="1" applyAlignment="1">
      <alignment vertical="top"/>
    </xf>
    <xf numFmtId="0" fontId="10" fillId="33" borderId="0" xfId="0" applyFont="1" applyFill="1" applyAlignment="1">
      <alignment horizontal="center" vertical="top"/>
    </xf>
    <xf numFmtId="0" fontId="17" fillId="33" borderId="14" xfId="0" applyNumberFormat="1" applyFont="1" applyFill="1" applyBorder="1" applyAlignment="1">
      <alignment horizontal="center" vertical="top"/>
    </xf>
    <xf numFmtId="0" fontId="17" fillId="33" borderId="14" xfId="0" applyFont="1" applyFill="1" applyBorder="1" applyAlignment="1">
      <alignment horizontal="center" vertical="top"/>
    </xf>
    <xf numFmtId="0" fontId="18" fillId="33" borderId="0" xfId="0" applyFont="1" applyFill="1" applyAlignment="1">
      <alignment horizontal="left" vertical="top"/>
    </xf>
    <xf numFmtId="0" fontId="12" fillId="33" borderId="14" xfId="0" applyFont="1" applyFill="1" applyBorder="1" applyAlignment="1">
      <alignment horizontal="center" vertical="top"/>
    </xf>
    <xf numFmtId="0" fontId="11" fillId="33" borderId="0" xfId="0" applyFont="1" applyFill="1" applyAlignment="1">
      <alignment vertical="top"/>
    </xf>
    <xf numFmtId="0" fontId="11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23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1" fontId="20" fillId="33" borderId="0" xfId="0" applyNumberFormat="1" applyFont="1" applyFill="1" applyAlignment="1">
      <alignment horizontal="left" vertical="top"/>
    </xf>
    <xf numFmtId="0" fontId="18" fillId="33" borderId="0" xfId="0" applyFont="1" applyFill="1" applyAlignment="1">
      <alignment horizontal="center" vertical="top"/>
    </xf>
    <xf numFmtId="0" fontId="27" fillId="33" borderId="0" xfId="0" applyFont="1" applyFill="1" applyAlignment="1">
      <alignment horizontal="center" vertical="top"/>
    </xf>
    <xf numFmtId="0" fontId="18" fillId="33" borderId="0" xfId="0" applyFont="1" applyFill="1" applyBorder="1" applyAlignment="1">
      <alignment horizontal="center" vertical="top"/>
    </xf>
    <xf numFmtId="0" fontId="11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horizontal="center" vertical="top"/>
    </xf>
    <xf numFmtId="0" fontId="23" fillId="33" borderId="0" xfId="0" applyFont="1" applyFill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25" fillId="33" borderId="0" xfId="0" applyFont="1" applyFill="1" applyBorder="1" applyAlignment="1">
      <alignment horizontal="center" vertical="top"/>
    </xf>
    <xf numFmtId="0" fontId="11" fillId="33" borderId="0" xfId="0" applyFont="1" applyFill="1" applyAlignment="1">
      <alignment horizontal="left" vertical="top"/>
    </xf>
    <xf numFmtId="0" fontId="17" fillId="33" borderId="15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vertical="top"/>
    </xf>
    <xf numFmtId="0" fontId="12" fillId="33" borderId="0" xfId="0" applyFont="1" applyFill="1" applyAlignment="1">
      <alignment vertical="top"/>
    </xf>
    <xf numFmtId="0" fontId="10" fillId="33" borderId="0" xfId="0" applyFont="1" applyFill="1" applyAlignment="1">
      <alignment vertical="top"/>
    </xf>
    <xf numFmtId="0" fontId="11" fillId="33" borderId="0" xfId="0" applyFont="1" applyFill="1" applyAlignment="1">
      <alignment horizontal="center" vertical="top"/>
    </xf>
    <xf numFmtId="172" fontId="10" fillId="33" borderId="0" xfId="0" applyNumberFormat="1" applyFont="1" applyFill="1" applyBorder="1" applyAlignment="1">
      <alignment vertical="top"/>
    </xf>
    <xf numFmtId="0" fontId="13" fillId="33" borderId="14" xfId="0" applyFont="1" applyFill="1" applyBorder="1" applyAlignment="1">
      <alignment horizontal="center" vertical="top"/>
    </xf>
    <xf numFmtId="172" fontId="17" fillId="33" borderId="14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11" fillId="33" borderId="0" xfId="0" applyNumberFormat="1" applyFont="1" applyFill="1" applyAlignment="1">
      <alignment/>
    </xf>
    <xf numFmtId="0" fontId="12" fillId="33" borderId="0" xfId="0" applyFont="1" applyFill="1" applyAlignment="1">
      <alignment horizontal="center"/>
    </xf>
    <xf numFmtId="0" fontId="28" fillId="33" borderId="0" xfId="0" applyFont="1" applyFill="1" applyAlignment="1">
      <alignment horizontal="left"/>
    </xf>
    <xf numFmtId="0" fontId="23" fillId="33" borderId="0" xfId="0" applyFont="1" applyFill="1" applyBorder="1" applyAlignment="1">
      <alignment horizontal="center"/>
    </xf>
    <xf numFmtId="1" fontId="20" fillId="38" borderId="14" xfId="0" applyNumberFormat="1" applyFont="1" applyFill="1" applyBorder="1" applyAlignment="1">
      <alignment horizontal="center"/>
    </xf>
    <xf numFmtId="0" fontId="23" fillId="38" borderId="14" xfId="0" applyFont="1" applyFill="1" applyBorder="1" applyAlignment="1">
      <alignment horizontal="center" vertical="center"/>
    </xf>
    <xf numFmtId="0" fontId="11" fillId="38" borderId="0" xfId="0" applyFont="1" applyFill="1" applyAlignment="1">
      <alignment/>
    </xf>
    <xf numFmtId="0" fontId="23" fillId="33" borderId="14" xfId="0" applyFont="1" applyFill="1" applyBorder="1" applyAlignment="1">
      <alignment horizontal="center"/>
    </xf>
    <xf numFmtId="0" fontId="23" fillId="33" borderId="0" xfId="0" applyFont="1" applyFill="1" applyAlignment="1">
      <alignment vertical="top"/>
    </xf>
    <xf numFmtId="0" fontId="11" fillId="38" borderId="0" xfId="0" applyNumberFormat="1" applyFont="1" applyFill="1" applyAlignment="1">
      <alignment/>
    </xf>
    <xf numFmtId="0" fontId="17" fillId="38" borderId="14" xfId="0" applyFont="1" applyFill="1" applyBorder="1" applyAlignment="1">
      <alignment horizontal="center" vertical="top"/>
    </xf>
    <xf numFmtId="0" fontId="17" fillId="38" borderId="15" xfId="0" applyNumberFormat="1" applyFont="1" applyFill="1" applyBorder="1" applyAlignment="1">
      <alignment horizontal="center" vertical="center"/>
    </xf>
    <xf numFmtId="0" fontId="11" fillId="39" borderId="0" xfId="0" applyFont="1" applyFill="1" applyAlignment="1">
      <alignment horizontal="center"/>
    </xf>
    <xf numFmtId="1" fontId="22" fillId="33" borderId="0" xfId="0" applyNumberFormat="1" applyFont="1" applyFill="1" applyBorder="1" applyAlignment="1">
      <alignment horizontal="center"/>
    </xf>
    <xf numFmtId="1" fontId="20" fillId="33" borderId="16" xfId="0" applyNumberFormat="1" applyFont="1" applyFill="1" applyBorder="1" applyAlignment="1">
      <alignment horizontal="center"/>
    </xf>
    <xf numFmtId="1" fontId="20" fillId="33" borderId="17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" fontId="20" fillId="33" borderId="0" xfId="0" applyNumberFormat="1" applyFont="1" applyFill="1" applyBorder="1" applyAlignment="1">
      <alignment horizontal="center"/>
    </xf>
    <xf numFmtId="1" fontId="20" fillId="38" borderId="0" xfId="0" applyNumberFormat="1" applyFont="1" applyFill="1" applyBorder="1" applyAlignment="1">
      <alignment horizontal="center"/>
    </xf>
    <xf numFmtId="0" fontId="20" fillId="38" borderId="16" xfId="0" applyNumberFormat="1" applyFont="1" applyFill="1" applyBorder="1" applyAlignment="1">
      <alignment horizontal="center"/>
    </xf>
    <xf numFmtId="0" fontId="17" fillId="33" borderId="18" xfId="0" applyNumberFormat="1" applyFont="1" applyFill="1" applyBorder="1" applyAlignment="1">
      <alignment/>
    </xf>
    <xf numFmtId="0" fontId="20" fillId="33" borderId="18" xfId="0" applyNumberFormat="1" applyFont="1" applyFill="1" applyBorder="1" applyAlignment="1">
      <alignment horizontal="center"/>
    </xf>
    <xf numFmtId="0" fontId="17" fillId="38" borderId="18" xfId="0" applyNumberFormat="1" applyFont="1" applyFill="1" applyBorder="1" applyAlignment="1">
      <alignment/>
    </xf>
    <xf numFmtId="0" fontId="10" fillId="33" borderId="18" xfId="0" applyFont="1" applyFill="1" applyBorder="1" applyAlignment="1">
      <alignment/>
    </xf>
    <xf numFmtId="172" fontId="10" fillId="33" borderId="0" xfId="0" applyNumberFormat="1" applyFont="1" applyFill="1" applyBorder="1" applyAlignment="1">
      <alignment horizontal="center"/>
    </xf>
    <xf numFmtId="1" fontId="26" fillId="33" borderId="0" xfId="0" applyNumberFormat="1" applyFont="1" applyFill="1" applyBorder="1" applyAlignment="1">
      <alignment horizontal="center"/>
    </xf>
    <xf numFmtId="172" fontId="18" fillId="33" borderId="0" xfId="0" applyNumberFormat="1" applyFont="1" applyFill="1" applyBorder="1" applyAlignment="1">
      <alignment horizontal="center" vertical="top"/>
    </xf>
    <xf numFmtId="0" fontId="21" fillId="39" borderId="14" xfId="0" applyFont="1" applyFill="1" applyBorder="1" applyAlignment="1">
      <alignment horizontal="center" vertical="center" wrapText="1"/>
    </xf>
    <xf numFmtId="1" fontId="65" fillId="33" borderId="16" xfId="0" applyNumberFormat="1" applyFont="1" applyFill="1" applyBorder="1" applyAlignment="1">
      <alignment horizontal="center"/>
    </xf>
    <xf numFmtId="0" fontId="66" fillId="33" borderId="18" xfId="0" applyFont="1" applyFill="1" applyBorder="1" applyAlignment="1">
      <alignment/>
    </xf>
    <xf numFmtId="0" fontId="67" fillId="33" borderId="14" xfId="0" applyFont="1" applyFill="1" applyBorder="1" applyAlignment="1">
      <alignment horizontal="center" vertical="top"/>
    </xf>
    <xf numFmtId="0" fontId="67" fillId="33" borderId="19" xfId="0" applyNumberFormat="1" applyFont="1" applyFill="1" applyBorder="1" applyAlignment="1">
      <alignment horizontal="center" vertical="center"/>
    </xf>
    <xf numFmtId="1" fontId="68" fillId="33" borderId="14" xfId="0" applyNumberFormat="1" applyFont="1" applyFill="1" applyBorder="1" applyAlignment="1">
      <alignment horizontal="center" vertical="center"/>
    </xf>
    <xf numFmtId="0" fontId="69" fillId="33" borderId="0" xfId="0" applyFont="1" applyFill="1" applyAlignment="1">
      <alignment/>
    </xf>
    <xf numFmtId="0" fontId="11" fillId="38" borderId="14" xfId="0" applyFont="1" applyFill="1" applyBorder="1" applyAlignment="1">
      <alignment horizontal="center"/>
    </xf>
    <xf numFmtId="0" fontId="11" fillId="38" borderId="14" xfId="0" applyFont="1" applyFill="1" applyBorder="1" applyAlignment="1">
      <alignment horizontal="left"/>
    </xf>
    <xf numFmtId="0" fontId="20" fillId="38" borderId="14" xfId="0" applyNumberFormat="1" applyFont="1" applyFill="1" applyBorder="1" applyAlignment="1">
      <alignment horizontal="center"/>
    </xf>
    <xf numFmtId="1" fontId="65" fillId="38" borderId="14" xfId="0" applyNumberFormat="1" applyFont="1" applyFill="1" applyBorder="1" applyAlignment="1">
      <alignment horizontal="center"/>
    </xf>
    <xf numFmtId="1" fontId="11" fillId="38" borderId="14" xfId="0" applyNumberFormat="1" applyFont="1" applyFill="1" applyBorder="1" applyAlignment="1">
      <alignment horizontal="center"/>
    </xf>
    <xf numFmtId="1" fontId="22" fillId="38" borderId="14" xfId="0" applyNumberFormat="1" applyFont="1" applyFill="1" applyBorder="1" applyAlignment="1">
      <alignment horizontal="center"/>
    </xf>
    <xf numFmtId="1" fontId="20" fillId="38" borderId="18" xfId="0" applyNumberFormat="1" applyFont="1" applyFill="1" applyBorder="1" applyAlignment="1">
      <alignment horizontal="center"/>
    </xf>
    <xf numFmtId="0" fontId="21" fillId="38" borderId="20" xfId="0" applyFont="1" applyFill="1" applyBorder="1" applyAlignment="1">
      <alignment horizontal="center" vertical="center" wrapText="1"/>
    </xf>
    <xf numFmtId="1" fontId="70" fillId="38" borderId="14" xfId="0" applyNumberFormat="1" applyFont="1" applyFill="1" applyBorder="1" applyAlignment="1">
      <alignment horizontal="center"/>
    </xf>
    <xf numFmtId="0" fontId="24" fillId="38" borderId="0" xfId="0" applyFont="1" applyFill="1" applyBorder="1" applyAlignment="1">
      <alignment horizontal="center"/>
    </xf>
    <xf numFmtId="1" fontId="71" fillId="38" borderId="14" xfId="0" applyNumberFormat="1" applyFont="1" applyFill="1" applyBorder="1" applyAlignment="1">
      <alignment horizontal="center"/>
    </xf>
    <xf numFmtId="0" fontId="11" fillId="39" borderId="14" xfId="0" applyFont="1" applyFill="1" applyBorder="1" applyAlignment="1">
      <alignment horizontal="center"/>
    </xf>
    <xf numFmtId="49" fontId="11" fillId="39" borderId="14" xfId="0" applyNumberFormat="1" applyFont="1" applyFill="1" applyBorder="1" applyAlignment="1">
      <alignment horizontal="center"/>
    </xf>
    <xf numFmtId="0" fontId="11" fillId="39" borderId="14" xfId="0" applyFont="1" applyFill="1" applyBorder="1" applyAlignment="1">
      <alignment horizontal="left"/>
    </xf>
    <xf numFmtId="0" fontId="20" fillId="39" borderId="14" xfId="0" applyNumberFormat="1" applyFont="1" applyFill="1" applyBorder="1" applyAlignment="1">
      <alignment horizontal="center"/>
    </xf>
    <xf numFmtId="1" fontId="20" fillId="39" borderId="14" xfId="0" applyNumberFormat="1" applyFont="1" applyFill="1" applyBorder="1" applyAlignment="1">
      <alignment horizontal="center"/>
    </xf>
    <xf numFmtId="1" fontId="65" fillId="39" borderId="14" xfId="0" applyNumberFormat="1" applyFont="1" applyFill="1" applyBorder="1" applyAlignment="1">
      <alignment horizontal="center"/>
    </xf>
    <xf numFmtId="1" fontId="11" fillId="39" borderId="14" xfId="0" applyNumberFormat="1" applyFont="1" applyFill="1" applyBorder="1" applyAlignment="1">
      <alignment horizontal="center"/>
    </xf>
    <xf numFmtId="1" fontId="22" fillId="39" borderId="14" xfId="0" applyNumberFormat="1" applyFont="1" applyFill="1" applyBorder="1" applyAlignment="1">
      <alignment horizontal="center"/>
    </xf>
    <xf numFmtId="0" fontId="23" fillId="39" borderId="14" xfId="0" applyFont="1" applyFill="1" applyBorder="1" applyAlignment="1">
      <alignment horizontal="center" vertical="center"/>
    </xf>
    <xf numFmtId="0" fontId="11" fillId="39" borderId="0" xfId="0" applyFont="1" applyFill="1" applyAlignment="1">
      <alignment/>
    </xf>
    <xf numFmtId="0" fontId="24" fillId="39" borderId="0" xfId="0" applyFont="1" applyFill="1" applyBorder="1" applyAlignment="1">
      <alignment horizontal="center"/>
    </xf>
    <xf numFmtId="1" fontId="20" fillId="38" borderId="16" xfId="0" applyNumberFormat="1" applyFont="1" applyFill="1" applyBorder="1" applyAlignment="1">
      <alignment horizontal="center"/>
    </xf>
    <xf numFmtId="0" fontId="24" fillId="39" borderId="0" xfId="0" applyFont="1" applyFill="1" applyBorder="1" applyAlignment="1">
      <alignment horizontal="center"/>
    </xf>
    <xf numFmtId="49" fontId="11" fillId="38" borderId="14" xfId="0" applyNumberFormat="1" applyFont="1" applyFill="1" applyBorder="1" applyAlignment="1">
      <alignment horizontal="center"/>
    </xf>
    <xf numFmtId="0" fontId="20" fillId="33" borderId="0" xfId="0" applyNumberFormat="1" applyFont="1" applyFill="1" applyBorder="1" applyAlignment="1">
      <alignment horizontal="center"/>
    </xf>
    <xf numFmtId="0" fontId="17" fillId="38" borderId="0" xfId="0" applyNumberFormat="1" applyFont="1" applyFill="1" applyBorder="1" applyAlignment="1">
      <alignment/>
    </xf>
    <xf numFmtId="0" fontId="66" fillId="33" borderId="0" xfId="0" applyFont="1" applyFill="1" applyBorder="1" applyAlignment="1">
      <alignment/>
    </xf>
    <xf numFmtId="0" fontId="24" fillId="39" borderId="0" xfId="0" applyFont="1" applyFill="1" applyBorder="1" applyAlignment="1">
      <alignment horizontal="center"/>
    </xf>
    <xf numFmtId="1" fontId="20" fillId="38" borderId="16" xfId="0" applyNumberFormat="1" applyFont="1" applyFill="1" applyBorder="1" applyAlignment="1">
      <alignment horizontal="center"/>
    </xf>
    <xf numFmtId="0" fontId="21" fillId="38" borderId="14" xfId="0" applyFont="1" applyFill="1" applyBorder="1" applyAlignment="1">
      <alignment horizontal="center" vertical="center" wrapText="1"/>
    </xf>
    <xf numFmtId="172" fontId="17" fillId="38" borderId="14" xfId="0" applyNumberFormat="1" applyFont="1" applyFill="1" applyBorder="1" applyAlignment="1">
      <alignment horizontal="center" vertical="center"/>
    </xf>
    <xf numFmtId="1" fontId="20" fillId="0" borderId="14" xfId="0" applyNumberFormat="1" applyFont="1" applyFill="1" applyBorder="1" applyAlignment="1">
      <alignment horizontal="center"/>
    </xf>
    <xf numFmtId="0" fontId="24" fillId="39" borderId="0" xfId="0" applyFont="1" applyFill="1" applyBorder="1" applyAlignment="1">
      <alignment horizontal="center"/>
    </xf>
    <xf numFmtId="1" fontId="20" fillId="38" borderId="16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center" vertical="top"/>
    </xf>
    <xf numFmtId="0" fontId="10" fillId="33" borderId="14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right" vertical="center"/>
    </xf>
    <xf numFmtId="0" fontId="13" fillId="33" borderId="21" xfId="0" applyFont="1" applyFill="1" applyBorder="1" applyAlignment="1">
      <alignment horizontal="center" vertical="center"/>
    </xf>
    <xf numFmtId="0" fontId="23" fillId="33" borderId="20" xfId="0" applyNumberFormat="1" applyFont="1" applyFill="1" applyBorder="1" applyAlignment="1">
      <alignment horizontal="center"/>
    </xf>
    <xf numFmtId="0" fontId="23" fillId="33" borderId="22" xfId="0" applyNumberFormat="1" applyFont="1" applyFill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33" borderId="20" xfId="0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 horizontal="center"/>
    </xf>
    <xf numFmtId="0" fontId="28" fillId="33" borderId="18" xfId="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19" fillId="33" borderId="20" xfId="0" applyFont="1" applyFill="1" applyBorder="1" applyAlignment="1">
      <alignment horizontal="center"/>
    </xf>
    <xf numFmtId="0" fontId="19" fillId="33" borderId="22" xfId="0" applyFont="1" applyFill="1" applyBorder="1" applyAlignment="1">
      <alignment horizontal="center"/>
    </xf>
    <xf numFmtId="0" fontId="23" fillId="33" borderId="22" xfId="0" applyFont="1" applyFill="1" applyBorder="1" applyAlignment="1">
      <alignment horizontal="center"/>
    </xf>
    <xf numFmtId="0" fontId="24" fillId="38" borderId="0" xfId="0" applyFont="1" applyFill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똿뗦먛귟 [0.00]_PRODUCT DETAIL Q1" xfId="68"/>
    <cellStyle name="똿뗦먛귟_PRODUCT DETAIL Q1" xfId="69"/>
    <cellStyle name="믅됞 [0.00]_PRODUCT DETAIL Q1" xfId="70"/>
    <cellStyle name="믅됞_PRODUCT DETAIL Q1" xfId="71"/>
    <cellStyle name="백분율_HOBONG" xfId="72"/>
    <cellStyle name="뷭?_BOOKSHIP" xfId="73"/>
    <cellStyle name="콤마 [0]_1202" xfId="74"/>
    <cellStyle name="콤마_1202" xfId="75"/>
    <cellStyle name="통화 [0]_1202" xfId="76"/>
    <cellStyle name="통화_1202" xfId="77"/>
    <cellStyle name="표준_(정보부문)월별인원계획" xfId="78"/>
    <cellStyle name="표준_kc-elec system check lis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12\customer12\TUNG\KEHOACH\DO-HUONG\GT-BO\TKTC10-8\phong%20nen\DT-THL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HAO%202\DIEM%20REN%20LUYEN\DIEM%20REN%20LUYEN%20K1%20(2019-2020)\DS%20BSC\d17\DIEM%20D17Q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HAO%202\DIEM%20REN%20LUYEN\DIEM%20REN%20LUYEN%20K1%20(2019-2020)\DS%20BSC\d17\DIEM%20D17KX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HAO%202\DIEM%20REN%20LUYEN\DIEM%20REN%20LUYEN%20K1%20(2019-2020)\DS%20BSC\d17\DIEM%20D17KX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4">
          <cell r="D24" t="str">
            <v>17DQ5803020001</v>
          </cell>
          <cell r="F24" t="str">
            <v>Phan Quốc</v>
          </cell>
          <cell r="M24" t="str">
            <v>Bảo</v>
          </cell>
          <cell r="T24">
            <v>2.11</v>
          </cell>
          <cell r="U24" t="str">
            <v>8</v>
          </cell>
        </row>
        <row r="25">
          <cell r="D25" t="str">
            <v>17DQ5803020002</v>
          </cell>
          <cell r="F25" t="str">
            <v>Trương Thị</v>
          </cell>
          <cell r="M25" t="str">
            <v>Chung</v>
          </cell>
          <cell r="T25">
            <v>3.03</v>
          </cell>
          <cell r="U25" t="str">
            <v>10</v>
          </cell>
        </row>
        <row r="26">
          <cell r="D26" t="str">
            <v>17DQ5803020003</v>
          </cell>
          <cell r="F26" t="str">
            <v>Lê Phú</v>
          </cell>
          <cell r="M26" t="str">
            <v>Cường</v>
          </cell>
          <cell r="T26">
            <v>3.64</v>
          </cell>
          <cell r="U26" t="str">
            <v>14</v>
          </cell>
        </row>
        <row r="27">
          <cell r="D27" t="str">
            <v>17DQ5803020004</v>
          </cell>
          <cell r="F27" t="str">
            <v>Lê Công</v>
          </cell>
          <cell r="M27" t="str">
            <v>Đô</v>
          </cell>
          <cell r="U27" t="str">
            <v>0</v>
          </cell>
        </row>
        <row r="28">
          <cell r="D28" t="str">
            <v>17DQ5803020005</v>
          </cell>
          <cell r="F28" t="str">
            <v>Phan Kim</v>
          </cell>
          <cell r="M28" t="str">
            <v>Hà</v>
          </cell>
          <cell r="U28" t="str">
            <v>0</v>
          </cell>
        </row>
        <row r="29">
          <cell r="D29" t="str">
            <v>17DQ5803020006</v>
          </cell>
          <cell r="F29" t="str">
            <v>Nguyễn Thị Hoàng</v>
          </cell>
          <cell r="M29" t="str">
            <v>Hảo</v>
          </cell>
          <cell r="T29">
            <v>2.42</v>
          </cell>
          <cell r="U29" t="str">
            <v>8</v>
          </cell>
        </row>
        <row r="30">
          <cell r="D30" t="str">
            <v>17DQ5803020008</v>
          </cell>
          <cell r="F30" t="str">
            <v>Trần Minh</v>
          </cell>
          <cell r="M30" t="str">
            <v>Hòa</v>
          </cell>
          <cell r="T30">
            <v>1.8</v>
          </cell>
          <cell r="U30" t="str">
            <v>8</v>
          </cell>
        </row>
        <row r="31">
          <cell r="D31" t="str">
            <v>17DQ5803020009</v>
          </cell>
          <cell r="F31" t="str">
            <v>Phạm Đình</v>
          </cell>
          <cell r="M31" t="str">
            <v>Hội</v>
          </cell>
          <cell r="U31" t="str">
            <v>0</v>
          </cell>
        </row>
        <row r="32">
          <cell r="D32" t="str">
            <v>17DQ5803020010</v>
          </cell>
          <cell r="F32" t="str">
            <v>Lê Trường</v>
          </cell>
          <cell r="M32" t="str">
            <v>Huy</v>
          </cell>
          <cell r="T32">
            <v>0</v>
          </cell>
          <cell r="U32" t="str">
            <v>0</v>
          </cell>
        </row>
        <row r="33">
          <cell r="D33" t="str">
            <v>17DQ5803020013</v>
          </cell>
          <cell r="F33" t="str">
            <v>Kiều Thái</v>
          </cell>
          <cell r="M33" t="str">
            <v>Nguyên</v>
          </cell>
          <cell r="T33">
            <v>1.18</v>
          </cell>
          <cell r="U33" t="str">
            <v>0</v>
          </cell>
        </row>
        <row r="34">
          <cell r="D34" t="str">
            <v>17DQ5803020014</v>
          </cell>
          <cell r="F34" t="str">
            <v>Lương Thị</v>
          </cell>
          <cell r="M34" t="str">
            <v>Nhi</v>
          </cell>
          <cell r="U34" t="str">
            <v>0</v>
          </cell>
        </row>
        <row r="35">
          <cell r="D35" t="str">
            <v>17DQ5803020015</v>
          </cell>
          <cell r="F35" t="str">
            <v>Huỳnh Mai Kiều</v>
          </cell>
          <cell r="M35" t="str">
            <v>Oanh</v>
          </cell>
          <cell r="U35" t="str">
            <v>0</v>
          </cell>
        </row>
        <row r="36">
          <cell r="D36" t="str">
            <v>17DQ5803020016</v>
          </cell>
          <cell r="F36" t="str">
            <v>Nguyễn Ngọc Lôi</v>
          </cell>
          <cell r="M36" t="str">
            <v>Quỳnh</v>
          </cell>
          <cell r="T36">
            <v>1.48</v>
          </cell>
          <cell r="U36" t="str">
            <v>0</v>
          </cell>
        </row>
        <row r="37">
          <cell r="D37" t="str">
            <v>17DQ5803020017</v>
          </cell>
          <cell r="F37" t="str">
            <v>Nguyễn Hồng</v>
          </cell>
          <cell r="M37" t="str">
            <v>Sơn</v>
          </cell>
          <cell r="T37">
            <v>0</v>
          </cell>
          <cell r="U37" t="str">
            <v>0</v>
          </cell>
        </row>
        <row r="38">
          <cell r="D38" t="str">
            <v>17DQ5803020018</v>
          </cell>
          <cell r="F38" t="str">
            <v>Nguyễn Trường</v>
          </cell>
          <cell r="M38" t="str">
            <v>Thành</v>
          </cell>
          <cell r="U38" t="str">
            <v>0</v>
          </cell>
        </row>
        <row r="39">
          <cell r="D39" t="str">
            <v>17DQ5803020019</v>
          </cell>
          <cell r="F39" t="str">
            <v>Nguyễn Quốc</v>
          </cell>
          <cell r="M39" t="str">
            <v>Thuyền</v>
          </cell>
          <cell r="T39">
            <v>1.08</v>
          </cell>
          <cell r="U39" t="str">
            <v>0</v>
          </cell>
        </row>
        <row r="40">
          <cell r="D40" t="str">
            <v>17DQ5803020020</v>
          </cell>
          <cell r="F40" t="str">
            <v>Trần Nhật</v>
          </cell>
          <cell r="M40" t="str">
            <v>Tiến</v>
          </cell>
          <cell r="U40" t="str">
            <v>0</v>
          </cell>
        </row>
        <row r="41">
          <cell r="D41" t="str">
            <v>17DQ5803020021</v>
          </cell>
          <cell r="F41" t="str">
            <v>Nguyễn Nhật</v>
          </cell>
          <cell r="M41" t="str">
            <v>Toàn</v>
          </cell>
          <cell r="T41">
            <v>2.69</v>
          </cell>
          <cell r="U41" t="str">
            <v>10</v>
          </cell>
        </row>
        <row r="42">
          <cell r="D42" t="str">
            <v>17DQ5803020022</v>
          </cell>
          <cell r="F42" t="str">
            <v>Lưu Minh</v>
          </cell>
          <cell r="M42" t="str">
            <v>Toàn</v>
          </cell>
          <cell r="T42">
            <v>1.85</v>
          </cell>
          <cell r="U42" t="str">
            <v>8</v>
          </cell>
        </row>
        <row r="43">
          <cell r="D43" t="str">
            <v>17DQ5803020023</v>
          </cell>
          <cell r="F43" t="str">
            <v>Lê Quang</v>
          </cell>
          <cell r="M43" t="str">
            <v>Trung</v>
          </cell>
          <cell r="T43">
            <v>3.36</v>
          </cell>
          <cell r="U43" t="str">
            <v>12</v>
          </cell>
        </row>
        <row r="44">
          <cell r="D44" t="str">
            <v>17DQ5803020024</v>
          </cell>
          <cell r="F44" t="str">
            <v>Lê Văn Quang</v>
          </cell>
          <cell r="M44" t="str">
            <v>Trung</v>
          </cell>
          <cell r="T44">
            <v>1.31</v>
          </cell>
          <cell r="U44" t="str">
            <v>0</v>
          </cell>
        </row>
        <row r="45">
          <cell r="D45" t="str">
            <v>17DQ5803020025</v>
          </cell>
          <cell r="F45" t="str">
            <v>Lê Văn</v>
          </cell>
          <cell r="M45" t="str">
            <v>Vinh</v>
          </cell>
          <cell r="T45">
            <v>1.53</v>
          </cell>
          <cell r="U45" t="str">
            <v>8</v>
          </cell>
        </row>
        <row r="46">
          <cell r="D46" t="str">
            <v>17DQ5803020026</v>
          </cell>
          <cell r="F46" t="str">
            <v>Nguyễn Duy</v>
          </cell>
          <cell r="M46" t="str">
            <v>Tín</v>
          </cell>
          <cell r="U46" t="str">
            <v>0</v>
          </cell>
        </row>
        <row r="47">
          <cell r="D47" t="str">
            <v>17DQ5803020027</v>
          </cell>
          <cell r="F47" t="str">
            <v>Nguyễn Hải</v>
          </cell>
          <cell r="M47" t="str">
            <v>Nam</v>
          </cell>
          <cell r="T47">
            <v>1.83</v>
          </cell>
          <cell r="U47" t="str">
            <v>8</v>
          </cell>
        </row>
        <row r="48">
          <cell r="D48" t="str">
            <v>17DQ5803020028</v>
          </cell>
          <cell r="F48" t="str">
            <v>Đỗ Tấn</v>
          </cell>
          <cell r="M48" t="str">
            <v>Linh</v>
          </cell>
          <cell r="T48">
            <v>1.37</v>
          </cell>
          <cell r="U48" t="str">
            <v>0</v>
          </cell>
        </row>
        <row r="49">
          <cell r="D49" t="str">
            <v>17DQ5803020029</v>
          </cell>
          <cell r="F49" t="str">
            <v>Nguyễn Công</v>
          </cell>
          <cell r="M49" t="str">
            <v>Dân</v>
          </cell>
          <cell r="U49" t="str">
            <v>0</v>
          </cell>
        </row>
        <row r="50">
          <cell r="D50" t="str">
            <v>17DQ5803020031</v>
          </cell>
          <cell r="F50" t="str">
            <v>Nguyễn Hoàng</v>
          </cell>
          <cell r="M50" t="str">
            <v>Phi</v>
          </cell>
          <cell r="T50">
            <v>1</v>
          </cell>
          <cell r="U50" t="str">
            <v>0</v>
          </cell>
        </row>
        <row r="51">
          <cell r="D51" t="str">
            <v>17DQ5803020032</v>
          </cell>
          <cell r="F51" t="str">
            <v>Ngô Tiểu</v>
          </cell>
          <cell r="M51" t="str">
            <v>Đan</v>
          </cell>
          <cell r="T51">
            <v>1.97</v>
          </cell>
          <cell r="U51" t="str">
            <v>8</v>
          </cell>
        </row>
        <row r="52">
          <cell r="D52" t="str">
            <v>17DQ5803020033</v>
          </cell>
          <cell r="F52" t="str">
            <v>Vương Trọng</v>
          </cell>
          <cell r="M52" t="str">
            <v>Khả</v>
          </cell>
          <cell r="T52">
            <v>0</v>
          </cell>
          <cell r="U52" t="str">
            <v>0</v>
          </cell>
        </row>
        <row r="53">
          <cell r="D53" t="str">
            <v>17DQ5803020034</v>
          </cell>
          <cell r="F53" t="str">
            <v>Cao Thị Thúy</v>
          </cell>
          <cell r="M53" t="str">
            <v>Hảo</v>
          </cell>
          <cell r="T53">
            <v>2.28</v>
          </cell>
          <cell r="U53" t="str">
            <v>8</v>
          </cell>
        </row>
        <row r="54">
          <cell r="D54" t="str">
            <v>17DQ5803020035</v>
          </cell>
          <cell r="F54" t="str">
            <v>Võ Minh</v>
          </cell>
          <cell r="M54" t="str">
            <v>Huân</v>
          </cell>
          <cell r="T54">
            <v>0</v>
          </cell>
          <cell r="U54" t="str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4">
          <cell r="D24" t="str">
            <v>16DQ5803010093</v>
          </cell>
          <cell r="F24" t="str">
            <v>Nguyễn Văn</v>
          </cell>
          <cell r="M24" t="str">
            <v>Nguyên</v>
          </cell>
          <cell r="T24">
            <v>3.83</v>
          </cell>
          <cell r="U24" t="str">
            <v>14</v>
          </cell>
        </row>
        <row r="25">
          <cell r="D25" t="str">
            <v>17DQ5803010002</v>
          </cell>
          <cell r="F25" t="str">
            <v>Đoàn Thị</v>
          </cell>
          <cell r="M25" t="str">
            <v>Ba</v>
          </cell>
          <cell r="T25">
            <v>2.89</v>
          </cell>
          <cell r="U25" t="str">
            <v>10</v>
          </cell>
        </row>
        <row r="26">
          <cell r="D26" t="str">
            <v>17DQ5803010004</v>
          </cell>
          <cell r="F26" t="str">
            <v>Phạm Thị Bảo</v>
          </cell>
          <cell r="M26" t="str">
            <v>Chi</v>
          </cell>
          <cell r="T26">
            <v>2.94</v>
          </cell>
          <cell r="U26" t="str">
            <v>10</v>
          </cell>
        </row>
        <row r="27">
          <cell r="D27" t="str">
            <v>17DQ5803010008</v>
          </cell>
          <cell r="F27" t="str">
            <v>Ninh Thị Hải</v>
          </cell>
          <cell r="M27" t="str">
            <v>Đăng</v>
          </cell>
          <cell r="T27">
            <v>3.94</v>
          </cell>
          <cell r="U27" t="str">
            <v>14</v>
          </cell>
        </row>
        <row r="28">
          <cell r="D28" t="str">
            <v>17DQ5803010010</v>
          </cell>
          <cell r="F28" t="str">
            <v>Nguyễn Đức</v>
          </cell>
          <cell r="M28" t="str">
            <v>Dũng</v>
          </cell>
          <cell r="T28">
            <v>2.58</v>
          </cell>
          <cell r="U28" t="str">
            <v>10</v>
          </cell>
        </row>
        <row r="29">
          <cell r="D29" t="str">
            <v>17DQ5803010018</v>
          </cell>
          <cell r="F29" t="str">
            <v>Hồ Thị Thương</v>
          </cell>
          <cell r="M29" t="str">
            <v>Hoài</v>
          </cell>
          <cell r="T29">
            <v>3.36</v>
          </cell>
          <cell r="U29" t="str">
            <v>12</v>
          </cell>
        </row>
        <row r="30">
          <cell r="D30" t="str">
            <v>17DQ5803010020</v>
          </cell>
          <cell r="F30" t="str">
            <v>Bùi Trương Minh</v>
          </cell>
          <cell r="M30" t="str">
            <v>Huyền</v>
          </cell>
          <cell r="T30">
            <v>2.38</v>
          </cell>
          <cell r="U30" t="str">
            <v>8</v>
          </cell>
        </row>
        <row r="31">
          <cell r="D31" t="str">
            <v>17DQ5803010026</v>
          </cell>
          <cell r="F31" t="str">
            <v>Trần Thị Trúc</v>
          </cell>
          <cell r="M31" t="str">
            <v>Ly</v>
          </cell>
          <cell r="T31">
            <v>2.56</v>
          </cell>
          <cell r="U31" t="str">
            <v>10</v>
          </cell>
        </row>
        <row r="32">
          <cell r="D32" t="str">
            <v>17DQ5803010030</v>
          </cell>
          <cell r="F32" t="str">
            <v>Huỳnh Thị Nguyệt</v>
          </cell>
          <cell r="M32" t="str">
            <v>Nga</v>
          </cell>
          <cell r="T32">
            <v>1.32</v>
          </cell>
          <cell r="U32" t="str">
            <v>0</v>
          </cell>
        </row>
        <row r="33">
          <cell r="D33" t="str">
            <v>17DQ5803010036</v>
          </cell>
          <cell r="F33" t="str">
            <v>Võ Kiều</v>
          </cell>
          <cell r="M33" t="str">
            <v>Oanh</v>
          </cell>
          <cell r="T33">
            <v>2</v>
          </cell>
          <cell r="U33" t="str">
            <v>8</v>
          </cell>
        </row>
        <row r="34">
          <cell r="D34" t="str">
            <v>17DQ5803010038</v>
          </cell>
          <cell r="F34" t="str">
            <v>Huỳnh Thị Hồng</v>
          </cell>
          <cell r="M34" t="str">
            <v>Phúc</v>
          </cell>
          <cell r="T34">
            <v>2.29</v>
          </cell>
          <cell r="U34" t="str">
            <v>8</v>
          </cell>
        </row>
        <row r="35">
          <cell r="D35" t="str">
            <v>17DQ5803010040</v>
          </cell>
          <cell r="F35" t="str">
            <v>Võ Thị</v>
          </cell>
          <cell r="M35" t="str">
            <v>Siêng</v>
          </cell>
          <cell r="T35">
            <v>1.97</v>
          </cell>
          <cell r="U35" t="str">
            <v>8</v>
          </cell>
        </row>
        <row r="36">
          <cell r="D36" t="str">
            <v>17DQ5803010044</v>
          </cell>
          <cell r="F36" t="str">
            <v>Trần Thị Cẩm</v>
          </cell>
          <cell r="M36" t="str">
            <v>Thu</v>
          </cell>
          <cell r="T36">
            <v>1.93</v>
          </cell>
          <cell r="U36" t="str">
            <v>8</v>
          </cell>
        </row>
        <row r="37">
          <cell r="D37" t="str">
            <v>17DQ5803010046</v>
          </cell>
          <cell r="F37" t="str">
            <v>Trần Thị</v>
          </cell>
          <cell r="M37" t="str">
            <v>Thừa</v>
          </cell>
          <cell r="T37">
            <v>2.22</v>
          </cell>
          <cell r="U37" t="str">
            <v>8</v>
          </cell>
        </row>
        <row r="38">
          <cell r="D38" t="str">
            <v>17DQ5803010048</v>
          </cell>
          <cell r="F38" t="str">
            <v>Trần Thị Ngọc</v>
          </cell>
          <cell r="M38" t="str">
            <v>Thúy</v>
          </cell>
          <cell r="T38">
            <v>2.94</v>
          </cell>
          <cell r="U38" t="str">
            <v>10</v>
          </cell>
        </row>
        <row r="39">
          <cell r="D39" t="str">
            <v>17DQ5803010050</v>
          </cell>
          <cell r="F39" t="str">
            <v>Nguyễn Thị Kiều</v>
          </cell>
          <cell r="M39" t="str">
            <v>Tiên</v>
          </cell>
          <cell r="T39">
            <v>1.3</v>
          </cell>
          <cell r="U39" t="str">
            <v>0</v>
          </cell>
        </row>
        <row r="40">
          <cell r="D40" t="str">
            <v>17DQ5803010052</v>
          </cell>
          <cell r="F40" t="str">
            <v>Trần Minh</v>
          </cell>
          <cell r="M40" t="str">
            <v>Toàn</v>
          </cell>
          <cell r="T40">
            <v>1.88</v>
          </cell>
          <cell r="U40" t="str">
            <v>8</v>
          </cell>
        </row>
        <row r="41">
          <cell r="D41" t="str">
            <v>17DQ5803010054</v>
          </cell>
          <cell r="F41" t="str">
            <v>Nguyễn Quốc</v>
          </cell>
          <cell r="M41" t="str">
            <v>Trầm</v>
          </cell>
          <cell r="T41">
            <v>1.79</v>
          </cell>
          <cell r="U41" t="str">
            <v>8</v>
          </cell>
        </row>
        <row r="42">
          <cell r="D42" t="str">
            <v>17DQ5803010056</v>
          </cell>
          <cell r="F42" t="str">
            <v>Hồ Thanh</v>
          </cell>
          <cell r="M42" t="str">
            <v>Tùng</v>
          </cell>
          <cell r="T42">
            <v>1.26</v>
          </cell>
          <cell r="U42" t="str">
            <v>0</v>
          </cell>
        </row>
        <row r="43">
          <cell r="D43" t="str">
            <v>17DQ5803010058</v>
          </cell>
          <cell r="F43" t="str">
            <v>Biện Thị Minh</v>
          </cell>
          <cell r="M43" t="str">
            <v>Tuyền</v>
          </cell>
          <cell r="T43">
            <v>2.33</v>
          </cell>
          <cell r="U43" t="str">
            <v>8</v>
          </cell>
        </row>
        <row r="44">
          <cell r="D44" t="str">
            <v>17DQ5803010062</v>
          </cell>
          <cell r="F44" t="str">
            <v>Trần Thị Bích</v>
          </cell>
          <cell r="M44" t="str">
            <v>Ngọc</v>
          </cell>
          <cell r="T44">
            <v>2.28</v>
          </cell>
          <cell r="U44" t="str">
            <v>8</v>
          </cell>
        </row>
        <row r="45">
          <cell r="D45" t="str">
            <v>17DQ5803010066</v>
          </cell>
          <cell r="F45" t="str">
            <v>Trần Thị Minh</v>
          </cell>
          <cell r="M45" t="str">
            <v>Hoài</v>
          </cell>
          <cell r="T45">
            <v>1.82</v>
          </cell>
          <cell r="U45" t="str">
            <v>8</v>
          </cell>
        </row>
        <row r="46">
          <cell r="D46" t="str">
            <v>17DQ5803010071</v>
          </cell>
          <cell r="F46" t="str">
            <v>Nguyễn Nữ Linh</v>
          </cell>
          <cell r="M46" t="str">
            <v>Tâm</v>
          </cell>
          <cell r="T46">
            <v>2.26</v>
          </cell>
          <cell r="U46" t="str">
            <v>8</v>
          </cell>
        </row>
        <row r="47">
          <cell r="D47" t="str">
            <v>17DQ5803010073</v>
          </cell>
          <cell r="F47" t="str">
            <v>Võ Chí</v>
          </cell>
          <cell r="M47" t="str">
            <v>Hùng</v>
          </cell>
          <cell r="T47">
            <v>1.55</v>
          </cell>
          <cell r="U47" t="str">
            <v>8</v>
          </cell>
        </row>
        <row r="48">
          <cell r="D48" t="str">
            <v>17DQ5803010075</v>
          </cell>
          <cell r="F48" t="str">
            <v>Nguyễn Minh</v>
          </cell>
          <cell r="M48" t="str">
            <v>Kỳ</v>
          </cell>
          <cell r="T48">
            <v>1.68</v>
          </cell>
          <cell r="U48" t="str">
            <v>8</v>
          </cell>
        </row>
        <row r="49">
          <cell r="D49" t="str">
            <v>17DQ5803010077</v>
          </cell>
          <cell r="F49" t="str">
            <v>Lê Văn</v>
          </cell>
          <cell r="M49" t="str">
            <v>Sang</v>
          </cell>
          <cell r="T49">
            <v>3.36</v>
          </cell>
          <cell r="U49" t="str">
            <v>12</v>
          </cell>
        </row>
        <row r="50">
          <cell r="D50" t="str">
            <v>17DQ5803010080</v>
          </cell>
          <cell r="F50" t="str">
            <v>Tống Phước</v>
          </cell>
          <cell r="M50" t="str">
            <v>Thiên</v>
          </cell>
          <cell r="T50">
            <v>3.17</v>
          </cell>
          <cell r="U50" t="str">
            <v>10</v>
          </cell>
        </row>
        <row r="51">
          <cell r="D51" t="str">
            <v>17DQ5803010084</v>
          </cell>
          <cell r="F51" t="str">
            <v>Thái Hùng</v>
          </cell>
          <cell r="M51" t="str">
            <v>Bảo</v>
          </cell>
          <cell r="T51">
            <v>0</v>
          </cell>
          <cell r="U51" t="str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4">
          <cell r="D24" t="str">
            <v>15DQ5803010046</v>
          </cell>
          <cell r="F24" t="str">
            <v>Võ Thị Kiều</v>
          </cell>
          <cell r="M24" t="str">
            <v>Anh</v>
          </cell>
          <cell r="U24" t="str">
            <v>0</v>
          </cell>
        </row>
        <row r="25">
          <cell r="D25" t="str">
            <v>17DQ5803010001</v>
          </cell>
          <cell r="F25" t="str">
            <v>Nguyễn Ngọc Mai</v>
          </cell>
          <cell r="M25" t="str">
            <v>Anh</v>
          </cell>
          <cell r="T25">
            <v>1.75</v>
          </cell>
          <cell r="U25" t="str">
            <v>8</v>
          </cell>
        </row>
        <row r="26">
          <cell r="D26" t="str">
            <v>17DQ5803010003</v>
          </cell>
          <cell r="F26" t="str">
            <v>Nguyễn Minh</v>
          </cell>
          <cell r="M26" t="str">
            <v>Châu</v>
          </cell>
          <cell r="T26">
            <v>2.03</v>
          </cell>
          <cell r="U26" t="str">
            <v>8</v>
          </cell>
        </row>
        <row r="27">
          <cell r="D27" t="str">
            <v>17DQ5803010005</v>
          </cell>
          <cell r="F27" t="str">
            <v>Dương Nguyên Vân</v>
          </cell>
          <cell r="M27" t="str">
            <v>Cơ</v>
          </cell>
          <cell r="T27">
            <v>3.33</v>
          </cell>
          <cell r="U27" t="str">
            <v>12</v>
          </cell>
        </row>
        <row r="28">
          <cell r="D28" t="str">
            <v>17DQ5803010007</v>
          </cell>
          <cell r="F28" t="str">
            <v>Đoàn Quốc</v>
          </cell>
          <cell r="M28" t="str">
            <v>Dần</v>
          </cell>
          <cell r="T28">
            <v>1.78</v>
          </cell>
          <cell r="U28" t="str">
            <v>8</v>
          </cell>
        </row>
        <row r="29">
          <cell r="D29" t="str">
            <v>17DQ5803010009</v>
          </cell>
          <cell r="F29" t="str">
            <v>Nguyễn Thị Thùy</v>
          </cell>
          <cell r="M29" t="str">
            <v>Dung</v>
          </cell>
          <cell r="T29">
            <v>2.06</v>
          </cell>
          <cell r="U29" t="str">
            <v>8</v>
          </cell>
        </row>
        <row r="30">
          <cell r="D30" t="str">
            <v>17DQ5803010011</v>
          </cell>
          <cell r="F30" t="str">
            <v>Nguyễn Thị Kiên</v>
          </cell>
          <cell r="M30" t="str">
            <v>Giang</v>
          </cell>
          <cell r="T30">
            <v>2.72</v>
          </cell>
          <cell r="U30" t="str">
            <v>10</v>
          </cell>
        </row>
        <row r="31">
          <cell r="D31" t="str">
            <v>17DQ5803010013</v>
          </cell>
          <cell r="F31" t="str">
            <v>Lương Thị Mỹ</v>
          </cell>
          <cell r="M31" t="str">
            <v>Hảo</v>
          </cell>
          <cell r="T31">
            <v>2.72</v>
          </cell>
          <cell r="U31" t="str">
            <v>10</v>
          </cell>
        </row>
        <row r="32">
          <cell r="D32" t="str">
            <v>17DQ5803010017</v>
          </cell>
          <cell r="F32" t="str">
            <v>Nguyễn Thị Bích</v>
          </cell>
          <cell r="M32" t="str">
            <v>Hòa</v>
          </cell>
          <cell r="T32">
            <v>3</v>
          </cell>
          <cell r="U32" t="str">
            <v>10</v>
          </cell>
        </row>
        <row r="33">
          <cell r="D33" t="str">
            <v>17DQ5803010019</v>
          </cell>
          <cell r="F33" t="str">
            <v>Đỗ Hữu Thanh</v>
          </cell>
          <cell r="M33" t="str">
            <v>Huy</v>
          </cell>
          <cell r="T33">
            <v>2.78</v>
          </cell>
          <cell r="U33" t="str">
            <v>10</v>
          </cell>
        </row>
        <row r="34">
          <cell r="D34" t="str">
            <v>17DQ5803010021</v>
          </cell>
          <cell r="F34" t="str">
            <v>Nguyễn Thị Xuân</v>
          </cell>
          <cell r="M34" t="str">
            <v>Huyền</v>
          </cell>
          <cell r="U34" t="str">
            <v>0</v>
          </cell>
        </row>
        <row r="35">
          <cell r="D35" t="str">
            <v>17DQ5803010023</v>
          </cell>
          <cell r="F35" t="str">
            <v>Lê Đặng Mỹ</v>
          </cell>
          <cell r="M35" t="str">
            <v>Kim</v>
          </cell>
          <cell r="T35">
            <v>3.25</v>
          </cell>
          <cell r="U35" t="str">
            <v>12</v>
          </cell>
        </row>
        <row r="36">
          <cell r="D36" t="str">
            <v>17DQ5803010025</v>
          </cell>
          <cell r="F36" t="str">
            <v>Nguyễn Thị Yến</v>
          </cell>
          <cell r="M36" t="str">
            <v>Linh</v>
          </cell>
          <cell r="T36">
            <v>2.22</v>
          </cell>
          <cell r="U36" t="str">
            <v>8</v>
          </cell>
        </row>
        <row r="37">
          <cell r="D37" t="str">
            <v>17DQ5803010029</v>
          </cell>
          <cell r="F37" t="str">
            <v>Trần Thị</v>
          </cell>
          <cell r="M37" t="str">
            <v>Nga</v>
          </cell>
          <cell r="T37">
            <v>2.81</v>
          </cell>
          <cell r="U37" t="str">
            <v>10</v>
          </cell>
        </row>
        <row r="38">
          <cell r="D38" t="str">
            <v>17DQ5803010031</v>
          </cell>
          <cell r="F38" t="str">
            <v>Trần Nguyên</v>
          </cell>
          <cell r="M38" t="str">
            <v>Ngát</v>
          </cell>
          <cell r="T38">
            <v>2.94</v>
          </cell>
          <cell r="U38" t="str">
            <v>10</v>
          </cell>
        </row>
        <row r="39">
          <cell r="D39" t="str">
            <v>17DQ5803010033</v>
          </cell>
          <cell r="F39" t="str">
            <v>Nguyễn Thị Mỹ</v>
          </cell>
          <cell r="M39" t="str">
            <v>Nguyên</v>
          </cell>
          <cell r="T39">
            <v>1.53</v>
          </cell>
          <cell r="U39" t="str">
            <v>8</v>
          </cell>
        </row>
        <row r="40">
          <cell r="D40" t="str">
            <v>17DQ5803010035</v>
          </cell>
          <cell r="F40" t="str">
            <v>Võ Thị Hồng</v>
          </cell>
          <cell r="M40" t="str">
            <v>Nhung</v>
          </cell>
          <cell r="T40">
            <v>3.28</v>
          </cell>
          <cell r="U40" t="str">
            <v>12</v>
          </cell>
        </row>
        <row r="41">
          <cell r="D41" t="str">
            <v>17DQ5803010037</v>
          </cell>
          <cell r="F41" t="str">
            <v>Đoàn Ngọc</v>
          </cell>
          <cell r="M41" t="str">
            <v>Phi</v>
          </cell>
          <cell r="T41">
            <v>1.62</v>
          </cell>
          <cell r="U41" t="str">
            <v>8</v>
          </cell>
        </row>
        <row r="42">
          <cell r="D42" t="str">
            <v>17DQ5803010039</v>
          </cell>
          <cell r="F42" t="str">
            <v>Mạnh Thế</v>
          </cell>
          <cell r="M42" t="str">
            <v>Phụng</v>
          </cell>
          <cell r="T42">
            <v>0</v>
          </cell>
          <cell r="U42" t="str">
            <v>0</v>
          </cell>
        </row>
        <row r="43">
          <cell r="D43" t="str">
            <v>17DQ5803010043</v>
          </cell>
          <cell r="F43" t="str">
            <v>Trần Thanh</v>
          </cell>
          <cell r="M43" t="str">
            <v>Thiện</v>
          </cell>
          <cell r="T43">
            <v>2.78</v>
          </cell>
          <cell r="U43" t="str">
            <v>10</v>
          </cell>
        </row>
        <row r="44">
          <cell r="D44" t="str">
            <v>17DQ5803010045</v>
          </cell>
          <cell r="F44" t="str">
            <v>Lê Trịnh Anh</v>
          </cell>
          <cell r="M44" t="str">
            <v>Thư</v>
          </cell>
          <cell r="T44">
            <v>2.19</v>
          </cell>
          <cell r="U44" t="str">
            <v>8</v>
          </cell>
        </row>
        <row r="45">
          <cell r="D45" t="str">
            <v>17DQ5803010047</v>
          </cell>
          <cell r="F45" t="str">
            <v>Nguyễn Thị Thanh</v>
          </cell>
          <cell r="M45" t="str">
            <v>Thuận</v>
          </cell>
          <cell r="U45" t="str">
            <v>0</v>
          </cell>
        </row>
        <row r="46">
          <cell r="D46" t="str">
            <v>17DQ5803010049</v>
          </cell>
          <cell r="F46" t="str">
            <v>Nguyễn Huỳnh</v>
          </cell>
          <cell r="M46" t="str">
            <v>Tiên</v>
          </cell>
          <cell r="T46">
            <v>1.33</v>
          </cell>
          <cell r="U46" t="str">
            <v>0</v>
          </cell>
        </row>
        <row r="47">
          <cell r="D47" t="str">
            <v>17DQ5803010051</v>
          </cell>
          <cell r="F47" t="str">
            <v>Trương Ngọc</v>
          </cell>
          <cell r="M47" t="str">
            <v>Tín</v>
          </cell>
          <cell r="T47">
            <v>1.44</v>
          </cell>
          <cell r="U47" t="str">
            <v>0</v>
          </cell>
        </row>
        <row r="48">
          <cell r="D48" t="str">
            <v>17DQ5803010053</v>
          </cell>
          <cell r="F48" t="str">
            <v>Trần Thị Ngọc</v>
          </cell>
          <cell r="M48" t="str">
            <v>Trâm</v>
          </cell>
          <cell r="T48">
            <v>2.47</v>
          </cell>
          <cell r="U48" t="str">
            <v>8</v>
          </cell>
        </row>
        <row r="49">
          <cell r="D49" t="str">
            <v>17DQ5803010055</v>
          </cell>
          <cell r="F49" t="str">
            <v>Võ Thu</v>
          </cell>
          <cell r="M49" t="str">
            <v>Trang</v>
          </cell>
          <cell r="T49">
            <v>2.78</v>
          </cell>
          <cell r="U49" t="str">
            <v>10</v>
          </cell>
        </row>
        <row r="50">
          <cell r="D50" t="str">
            <v>17DQ5803010057</v>
          </cell>
          <cell r="F50" t="str">
            <v>Nguyễn Thị Thanh</v>
          </cell>
          <cell r="M50" t="str">
            <v>Tuyền</v>
          </cell>
          <cell r="T50">
            <v>1.92</v>
          </cell>
          <cell r="U50" t="str">
            <v>8</v>
          </cell>
        </row>
        <row r="51">
          <cell r="D51" t="str">
            <v>17DQ5803010059</v>
          </cell>
          <cell r="F51" t="str">
            <v>Nguyễn Thị Thanh</v>
          </cell>
          <cell r="M51" t="str">
            <v>Tuyền</v>
          </cell>
          <cell r="T51">
            <v>3.11</v>
          </cell>
          <cell r="U51" t="str">
            <v>10</v>
          </cell>
        </row>
        <row r="52">
          <cell r="D52" t="str">
            <v>17DQ5803010061</v>
          </cell>
          <cell r="F52" t="str">
            <v>Phạm Thị Tường</v>
          </cell>
          <cell r="M52" t="str">
            <v>Vi</v>
          </cell>
          <cell r="T52">
            <v>2.58</v>
          </cell>
          <cell r="U52" t="str">
            <v>10</v>
          </cell>
        </row>
        <row r="53">
          <cell r="D53" t="str">
            <v>17DQ5803010063</v>
          </cell>
          <cell r="F53" t="str">
            <v>Huỳnh Anh</v>
          </cell>
          <cell r="M53" t="str">
            <v>Hào</v>
          </cell>
          <cell r="T53">
            <v>1.03</v>
          </cell>
          <cell r="U53" t="str">
            <v>0</v>
          </cell>
        </row>
        <row r="54">
          <cell r="D54" t="str">
            <v>17DQ5803010065</v>
          </cell>
          <cell r="F54" t="str">
            <v>Võ Thành</v>
          </cell>
          <cell r="M54" t="str">
            <v>Tân</v>
          </cell>
          <cell r="T54">
            <v>2.97</v>
          </cell>
          <cell r="U54" t="str">
            <v>10</v>
          </cell>
        </row>
        <row r="55">
          <cell r="D55" t="str">
            <v>17DQ5803010067</v>
          </cell>
          <cell r="F55" t="str">
            <v>Trần Thị Mỹ</v>
          </cell>
          <cell r="M55" t="str">
            <v>Diệu</v>
          </cell>
          <cell r="T55">
            <v>1.92</v>
          </cell>
          <cell r="U55" t="str">
            <v>8</v>
          </cell>
        </row>
        <row r="56">
          <cell r="D56" t="str">
            <v>17DQ5803010069</v>
          </cell>
          <cell r="F56" t="str">
            <v>Võ Thị</v>
          </cell>
          <cell r="M56" t="str">
            <v>Diễm</v>
          </cell>
          <cell r="T56">
            <v>2.33</v>
          </cell>
          <cell r="U56" t="str">
            <v>8</v>
          </cell>
        </row>
        <row r="57">
          <cell r="D57" t="str">
            <v>17DQ5803010070</v>
          </cell>
          <cell r="F57" t="str">
            <v>Trần Thị Anh</v>
          </cell>
          <cell r="M57" t="str">
            <v>Thư</v>
          </cell>
          <cell r="T57">
            <v>2.5</v>
          </cell>
          <cell r="U57" t="str">
            <v>10</v>
          </cell>
        </row>
        <row r="58">
          <cell r="D58" t="str">
            <v>17DQ5803010074</v>
          </cell>
          <cell r="F58" t="str">
            <v>Nguyễn Hữu</v>
          </cell>
          <cell r="M58" t="str">
            <v>Nhân</v>
          </cell>
          <cell r="T58">
            <v>2.22</v>
          </cell>
          <cell r="U58" t="str">
            <v>8</v>
          </cell>
        </row>
        <row r="59">
          <cell r="D59" t="str">
            <v>17DQ5803010076</v>
          </cell>
          <cell r="F59" t="str">
            <v>Nguyễn Thị Lan</v>
          </cell>
          <cell r="M59" t="str">
            <v>Uyên</v>
          </cell>
          <cell r="T59">
            <v>2.5</v>
          </cell>
          <cell r="U59" t="str">
            <v>10</v>
          </cell>
        </row>
        <row r="60">
          <cell r="D60" t="str">
            <v>17DQ5803010078</v>
          </cell>
          <cell r="F60" t="str">
            <v>Lê Văn</v>
          </cell>
          <cell r="M60" t="str">
            <v>Công</v>
          </cell>
          <cell r="T60">
            <v>1.42</v>
          </cell>
          <cell r="U60" t="str">
            <v>0</v>
          </cell>
        </row>
        <row r="61">
          <cell r="D61" t="str">
            <v>17DQ5803010079</v>
          </cell>
          <cell r="F61" t="str">
            <v>Phạm Xuân</v>
          </cell>
          <cell r="M61" t="str">
            <v>Quốc</v>
          </cell>
          <cell r="T61">
            <v>2.42</v>
          </cell>
          <cell r="U61" t="str">
            <v>8</v>
          </cell>
        </row>
        <row r="62">
          <cell r="D62" t="str">
            <v>17DQ5803010081</v>
          </cell>
          <cell r="F62" t="str">
            <v>Bùi Văn</v>
          </cell>
          <cell r="M62" t="str">
            <v>Khoa</v>
          </cell>
          <cell r="T62">
            <v>2.61</v>
          </cell>
          <cell r="U62" t="str">
            <v>10</v>
          </cell>
        </row>
        <row r="63">
          <cell r="D63" t="str">
            <v>17DQ5803010083</v>
          </cell>
          <cell r="F63" t="str">
            <v>Lê Anh</v>
          </cell>
          <cell r="M63" t="str">
            <v>Thông</v>
          </cell>
          <cell r="T63">
            <v>0.97</v>
          </cell>
          <cell r="U63" t="str">
            <v>0</v>
          </cell>
        </row>
        <row r="64">
          <cell r="D64" t="str">
            <v>17DQ5803010088</v>
          </cell>
          <cell r="F64" t="str">
            <v>Võ Đoàn</v>
          </cell>
          <cell r="M64" t="str">
            <v>Tường</v>
          </cell>
          <cell r="U64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43"/>
  <sheetViews>
    <sheetView zoomScalePageLayoutView="0" workbookViewId="0" topLeftCell="A1">
      <pane xSplit="4" ySplit="4" topLeftCell="E2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31" sqref="L31"/>
    </sheetView>
  </sheetViews>
  <sheetFormatPr defaultColWidth="9" defaultRowHeight="15"/>
  <cols>
    <col min="1" max="1" width="3.69921875" style="2" customWidth="1"/>
    <col min="2" max="2" width="16.296875" style="49" customWidth="1"/>
    <col min="3" max="3" width="15.69921875" style="3" customWidth="1"/>
    <col min="4" max="4" width="6.09765625" style="26" customWidth="1"/>
    <col min="5" max="6" width="3.8984375" style="50" customWidth="1"/>
    <col min="7" max="7" width="3.8984375" style="59" customWidth="1"/>
    <col min="8" max="8" width="3.8984375" style="50" customWidth="1"/>
    <col min="9" max="9" width="3.8984375" style="25" customWidth="1"/>
    <col min="10" max="10" width="3.8984375" style="56" customWidth="1"/>
    <col min="11" max="11" width="4.3984375" style="25" customWidth="1"/>
    <col min="12" max="12" width="3.8984375" style="84" customWidth="1"/>
    <col min="13" max="15" width="3.8984375" style="25" customWidth="1"/>
    <col min="16" max="17" width="3.8984375" style="25" hidden="1" customWidth="1"/>
    <col min="18" max="18" width="6.296875" style="25" customWidth="1"/>
    <col min="19" max="20" width="5.19921875" style="25" hidden="1" customWidth="1"/>
    <col min="21" max="22" width="3.8984375" style="25" customWidth="1"/>
    <col min="23" max="23" width="3.796875" style="4" customWidth="1"/>
    <col min="24" max="24" width="5" style="4" customWidth="1"/>
    <col min="25" max="26" width="5.8984375" style="51" customWidth="1"/>
    <col min="27" max="27" width="10.296875" style="27" customWidth="1"/>
    <col min="28" max="16384" width="9" style="25" customWidth="1"/>
  </cols>
  <sheetData>
    <row r="1" spans="1:29" s="52" customFormat="1" ht="27" customHeight="1">
      <c r="A1" s="131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</row>
    <row r="2" spans="1:29" s="52" customFormat="1" ht="30.75" customHeight="1">
      <c r="A2" s="133" t="s">
        <v>264</v>
      </c>
      <c r="B2" s="133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</row>
    <row r="3" spans="1:27" s="53" customFormat="1" ht="19.5" customHeight="1">
      <c r="A3" s="121" t="s">
        <v>4</v>
      </c>
      <c r="B3" s="122" t="s">
        <v>5</v>
      </c>
      <c r="C3" s="123" t="s">
        <v>15</v>
      </c>
      <c r="D3" s="124" t="s">
        <v>6</v>
      </c>
      <c r="E3" s="125" t="s">
        <v>43</v>
      </c>
      <c r="F3" s="126"/>
      <c r="G3" s="126"/>
      <c r="H3" s="127"/>
      <c r="I3" s="128" t="s">
        <v>0</v>
      </c>
      <c r="J3" s="129"/>
      <c r="K3" s="128" t="s">
        <v>1</v>
      </c>
      <c r="L3" s="137"/>
      <c r="M3" s="128" t="s">
        <v>45</v>
      </c>
      <c r="N3" s="129"/>
      <c r="O3" s="128" t="s">
        <v>2</v>
      </c>
      <c r="P3" s="137"/>
      <c r="Q3" s="137"/>
      <c r="R3" s="137"/>
      <c r="S3" s="137"/>
      <c r="T3" s="129"/>
      <c r="U3" s="57" t="s">
        <v>41</v>
      </c>
      <c r="V3" s="57" t="s">
        <v>44</v>
      </c>
      <c r="W3" s="135" t="s">
        <v>14</v>
      </c>
      <c r="X3" s="136"/>
      <c r="Y3" s="136"/>
      <c r="Z3" s="136"/>
      <c r="AA3" s="122" t="s">
        <v>7</v>
      </c>
    </row>
    <row r="4" spans="1:27" s="62" customFormat="1" ht="78" customHeight="1">
      <c r="A4" s="121"/>
      <c r="B4" s="122"/>
      <c r="C4" s="123"/>
      <c r="D4" s="124"/>
      <c r="E4" s="78" t="s">
        <v>8</v>
      </c>
      <c r="F4" s="78" t="s">
        <v>9</v>
      </c>
      <c r="G4" s="78" t="s">
        <v>38</v>
      </c>
      <c r="H4" s="78" t="s">
        <v>9</v>
      </c>
      <c r="I4" s="78" t="s">
        <v>8</v>
      </c>
      <c r="J4" s="115" t="s">
        <v>9</v>
      </c>
      <c r="K4" s="78" t="s">
        <v>8</v>
      </c>
      <c r="L4" s="78" t="s">
        <v>9</v>
      </c>
      <c r="M4" s="78" t="s">
        <v>8</v>
      </c>
      <c r="N4" s="78" t="s">
        <v>9</v>
      </c>
      <c r="O4" s="78" t="s">
        <v>8</v>
      </c>
      <c r="P4" s="92" t="s">
        <v>62</v>
      </c>
      <c r="Q4" s="92" t="s">
        <v>63</v>
      </c>
      <c r="R4" s="78" t="s">
        <v>50</v>
      </c>
      <c r="S4" s="78" t="s">
        <v>51</v>
      </c>
      <c r="T4" s="78" t="s">
        <v>52</v>
      </c>
      <c r="U4" s="78" t="s">
        <v>49</v>
      </c>
      <c r="V4" s="78">
        <v>-10</v>
      </c>
      <c r="W4" s="78" t="s">
        <v>8</v>
      </c>
      <c r="X4" s="78" t="s">
        <v>39</v>
      </c>
      <c r="Y4" s="78" t="s">
        <v>9</v>
      </c>
      <c r="Z4" s="78" t="s">
        <v>39</v>
      </c>
      <c r="AA4" s="122"/>
    </row>
    <row r="5" spans="1:33" s="105" customFormat="1" ht="18" customHeight="1">
      <c r="A5" s="96">
        <v>1</v>
      </c>
      <c r="B5" s="97" t="s">
        <v>64</v>
      </c>
      <c r="C5" s="98" t="s">
        <v>65</v>
      </c>
      <c r="D5" s="98" t="s">
        <v>66</v>
      </c>
      <c r="E5" s="99">
        <v>0</v>
      </c>
      <c r="F5" s="87">
        <f>E5</f>
        <v>0</v>
      </c>
      <c r="G5" s="117" t="str">
        <f>VLOOKUP(B5,'[4]Sheet1'!$D$24:$U$64,18,0)</f>
        <v>0</v>
      </c>
      <c r="H5" s="100">
        <f>F5+G5</f>
        <v>0</v>
      </c>
      <c r="I5" s="100">
        <v>0</v>
      </c>
      <c r="J5" s="54">
        <f>I5</f>
        <v>0</v>
      </c>
      <c r="K5" s="101">
        <v>0</v>
      </c>
      <c r="L5" s="54">
        <v>0</v>
      </c>
      <c r="M5" s="100">
        <v>0</v>
      </c>
      <c r="N5" s="100">
        <f>M5</f>
        <v>0</v>
      </c>
      <c r="O5" s="100"/>
      <c r="P5" s="100"/>
      <c r="Q5" s="100"/>
      <c r="R5" s="100"/>
      <c r="S5" s="100"/>
      <c r="T5" s="100"/>
      <c r="U5" s="100"/>
      <c r="V5" s="100">
        <v>-10</v>
      </c>
      <c r="W5" s="100">
        <f>E5+I5+K5+M5+O5</f>
        <v>0</v>
      </c>
      <c r="X5" s="102" t="str">
        <f>IF(W5&lt;35,"Kém",IF(W5&lt;50,"Yếu",IF(W5&lt;65,"TB",IF(W5&lt;80,"Khá",IF(W5&lt;90,"Tốt","XS")))))</f>
        <v>Kém</v>
      </c>
      <c r="Y5" s="103">
        <f>ROUND((H5+J5+L5+N5+R5+S5+T5+U5+V5),0)</f>
        <v>-10</v>
      </c>
      <c r="Z5" s="102" t="str">
        <f>IF(Y5&lt;35,"Kém",IF(Y5&lt;50,"Yếu",IF(Y5&lt;65,"TB",IF(Y5&lt;80,"Khá",IF(Y5&lt;90,"Tốt","XS")))))</f>
        <v>Kém</v>
      </c>
      <c r="AA5" s="104"/>
      <c r="AD5" s="118"/>
      <c r="AE5" s="118"/>
      <c r="AF5" s="118"/>
      <c r="AG5" s="118"/>
    </row>
    <row r="6" spans="1:30" s="56" customFormat="1" ht="18" customHeight="1">
      <c r="A6" s="85">
        <v>2</v>
      </c>
      <c r="B6" s="85" t="s">
        <v>67</v>
      </c>
      <c r="C6" s="86" t="s">
        <v>68</v>
      </c>
      <c r="D6" s="86" t="s">
        <v>66</v>
      </c>
      <c r="E6" s="87">
        <v>3</v>
      </c>
      <c r="F6" s="87">
        <f aca="true" t="shared" si="0" ref="F6:F45">E6</f>
        <v>3</v>
      </c>
      <c r="G6" s="117" t="str">
        <f>VLOOKUP(B6,'[4]Sheet1'!$D$24:$U$64,18,0)</f>
        <v>8</v>
      </c>
      <c r="H6" s="54">
        <f aca="true" t="shared" si="1" ref="H6:H45">F6+G6</f>
        <v>11</v>
      </c>
      <c r="I6" s="54">
        <v>25</v>
      </c>
      <c r="J6" s="54">
        <f aca="true" t="shared" si="2" ref="J6:J45">I6</f>
        <v>25</v>
      </c>
      <c r="K6" s="88">
        <v>20</v>
      </c>
      <c r="L6" s="54">
        <v>12</v>
      </c>
      <c r="M6" s="54">
        <v>15</v>
      </c>
      <c r="N6" s="54">
        <f aca="true" t="shared" si="3" ref="N6:N45">M6</f>
        <v>15</v>
      </c>
      <c r="O6" s="54">
        <v>10</v>
      </c>
      <c r="P6" s="54"/>
      <c r="Q6" s="54"/>
      <c r="R6" s="54"/>
      <c r="S6" s="54"/>
      <c r="T6" s="54"/>
      <c r="U6" s="54"/>
      <c r="V6" s="54"/>
      <c r="W6" s="54">
        <f>E6+I6+K6+M6+O6</f>
        <v>73</v>
      </c>
      <c r="X6" s="89" t="str">
        <f>IF(W6&lt;35,"Kém",IF(W6&lt;50,"Yếu",IF(W6&lt;65,"TB",IF(W6&lt;80,"Khá",IF(W6&lt;90,"Tốt","XS")))))</f>
        <v>Khá</v>
      </c>
      <c r="Y6" s="90">
        <f>ROUND((H6+J6+L6+N6+R6+S6+T6+U6+V6),0)</f>
        <v>63</v>
      </c>
      <c r="Z6" s="89" t="str">
        <f>IF(Y6&lt;35,"Kém",IF(Y6&lt;50,"Yếu",IF(Y6&lt;65,"TB",IF(Y6&lt;80,"Khá",IF(Y6&lt;90,"Tốt","XS")))))</f>
        <v>TB</v>
      </c>
      <c r="AA6" s="55"/>
      <c r="AB6" s="94"/>
      <c r="AC6" s="94"/>
      <c r="AD6" s="94"/>
    </row>
    <row r="7" spans="1:30" s="56" customFormat="1" ht="18" customHeight="1">
      <c r="A7" s="85">
        <v>3</v>
      </c>
      <c r="B7" s="85" t="s">
        <v>69</v>
      </c>
      <c r="C7" s="86" t="s">
        <v>70</v>
      </c>
      <c r="D7" s="86" t="s">
        <v>71</v>
      </c>
      <c r="E7" s="87">
        <v>3</v>
      </c>
      <c r="F7" s="87">
        <f t="shared" si="0"/>
        <v>3</v>
      </c>
      <c r="G7" s="117" t="str">
        <f>VLOOKUP(B7,'[4]Sheet1'!$D$24:$U$64,18,0)</f>
        <v>8</v>
      </c>
      <c r="H7" s="54">
        <f t="shared" si="1"/>
        <v>11</v>
      </c>
      <c r="I7" s="54">
        <v>25</v>
      </c>
      <c r="J7" s="54">
        <f t="shared" si="2"/>
        <v>25</v>
      </c>
      <c r="K7" s="88">
        <v>16</v>
      </c>
      <c r="L7" s="54">
        <v>11</v>
      </c>
      <c r="M7" s="54">
        <v>15</v>
      </c>
      <c r="N7" s="54">
        <f t="shared" si="3"/>
        <v>15</v>
      </c>
      <c r="O7" s="54"/>
      <c r="P7" s="54"/>
      <c r="Q7" s="54"/>
      <c r="R7" s="54"/>
      <c r="S7" s="54"/>
      <c r="T7" s="54"/>
      <c r="U7" s="54"/>
      <c r="V7" s="54"/>
      <c r="W7" s="54">
        <f aca="true" t="shared" si="4" ref="W7:W45">E7+I7+K7+M7+O7</f>
        <v>59</v>
      </c>
      <c r="X7" s="89" t="str">
        <f aca="true" t="shared" si="5" ref="X7:X45">IF(W7&lt;35,"Kém",IF(W7&lt;50,"Yếu",IF(W7&lt;65,"TB",IF(W7&lt;80,"Khá",IF(W7&lt;90,"Tốt","XS")))))</f>
        <v>TB</v>
      </c>
      <c r="Y7" s="90">
        <f aca="true" t="shared" si="6" ref="Y7:Y45">ROUND((H7+J7+L7+N7+R7+S7+T7+U7+V7),0)</f>
        <v>62</v>
      </c>
      <c r="Z7" s="89" t="str">
        <f aca="true" t="shared" si="7" ref="Z7:Z45">IF(Y7&lt;35,"Kém",IF(Y7&lt;50,"Yếu",IF(Y7&lt;65,"TB",IF(Y7&lt;80,"Khá",IF(Y7&lt;90,"Tốt","XS")))))</f>
        <v>TB</v>
      </c>
      <c r="AA7" s="55"/>
      <c r="AB7" s="94"/>
      <c r="AC7" s="94"/>
      <c r="AD7" s="94"/>
    </row>
    <row r="8" spans="1:30" s="56" customFormat="1" ht="18" customHeight="1">
      <c r="A8" s="85">
        <v>4</v>
      </c>
      <c r="B8" s="85" t="s">
        <v>72</v>
      </c>
      <c r="C8" s="86" t="s">
        <v>73</v>
      </c>
      <c r="D8" s="86" t="s">
        <v>74</v>
      </c>
      <c r="E8" s="87">
        <v>3</v>
      </c>
      <c r="F8" s="87">
        <f t="shared" si="0"/>
        <v>3</v>
      </c>
      <c r="G8" s="117" t="str">
        <f>VLOOKUP(B8,'[4]Sheet1'!$D$24:$U$64,18,0)</f>
        <v>12</v>
      </c>
      <c r="H8" s="54">
        <f t="shared" si="1"/>
        <v>15</v>
      </c>
      <c r="I8" s="54">
        <v>25</v>
      </c>
      <c r="J8" s="54">
        <f t="shared" si="2"/>
        <v>25</v>
      </c>
      <c r="K8" s="88">
        <v>20</v>
      </c>
      <c r="L8" s="54">
        <v>11</v>
      </c>
      <c r="M8" s="54">
        <v>15</v>
      </c>
      <c r="N8" s="54">
        <f t="shared" si="3"/>
        <v>15</v>
      </c>
      <c r="O8" s="54"/>
      <c r="P8" s="54"/>
      <c r="Q8" s="54"/>
      <c r="R8" s="54"/>
      <c r="S8" s="54"/>
      <c r="T8" s="54"/>
      <c r="U8" s="54"/>
      <c r="V8" s="54"/>
      <c r="W8" s="54">
        <f t="shared" si="4"/>
        <v>63</v>
      </c>
      <c r="X8" s="89" t="str">
        <f t="shared" si="5"/>
        <v>TB</v>
      </c>
      <c r="Y8" s="90">
        <f t="shared" si="6"/>
        <v>66</v>
      </c>
      <c r="Z8" s="89" t="str">
        <f t="shared" si="7"/>
        <v>Khá</v>
      </c>
      <c r="AA8" s="55"/>
      <c r="AB8" s="94"/>
      <c r="AC8" s="94"/>
      <c r="AD8" s="94"/>
    </row>
    <row r="9" spans="1:30" s="56" customFormat="1" ht="18" customHeight="1">
      <c r="A9" s="85">
        <v>5</v>
      </c>
      <c r="B9" s="85" t="s">
        <v>75</v>
      </c>
      <c r="C9" s="86" t="s">
        <v>76</v>
      </c>
      <c r="D9" s="86" t="s">
        <v>77</v>
      </c>
      <c r="E9" s="87">
        <v>3</v>
      </c>
      <c r="F9" s="87">
        <f t="shared" si="0"/>
        <v>3</v>
      </c>
      <c r="G9" s="117" t="str">
        <f>VLOOKUP(B9,'[4]Sheet1'!$D$24:$U$64,18,0)</f>
        <v>8</v>
      </c>
      <c r="H9" s="54">
        <f t="shared" si="1"/>
        <v>11</v>
      </c>
      <c r="I9" s="54">
        <v>25</v>
      </c>
      <c r="J9" s="54">
        <v>20</v>
      </c>
      <c r="K9" s="88">
        <v>10</v>
      </c>
      <c r="L9" s="54">
        <v>10</v>
      </c>
      <c r="M9" s="54">
        <v>13</v>
      </c>
      <c r="N9" s="54">
        <f t="shared" si="3"/>
        <v>13</v>
      </c>
      <c r="O9" s="54"/>
      <c r="P9" s="54"/>
      <c r="Q9" s="54"/>
      <c r="R9" s="54"/>
      <c r="S9" s="54"/>
      <c r="T9" s="54"/>
      <c r="U9" s="54"/>
      <c r="V9" s="54"/>
      <c r="W9" s="54">
        <f t="shared" si="4"/>
        <v>51</v>
      </c>
      <c r="X9" s="89" t="str">
        <f t="shared" si="5"/>
        <v>TB</v>
      </c>
      <c r="Y9" s="90">
        <f t="shared" si="6"/>
        <v>54</v>
      </c>
      <c r="Z9" s="89" t="str">
        <f t="shared" si="7"/>
        <v>TB</v>
      </c>
      <c r="AA9" s="55"/>
      <c r="AB9" s="94"/>
      <c r="AC9" s="94"/>
      <c r="AD9" s="94"/>
    </row>
    <row r="10" spans="1:30" s="56" customFormat="1" ht="18" customHeight="1">
      <c r="A10" s="85">
        <v>6</v>
      </c>
      <c r="B10" s="85" t="s">
        <v>78</v>
      </c>
      <c r="C10" s="86" t="s">
        <v>79</v>
      </c>
      <c r="D10" s="86" t="s">
        <v>80</v>
      </c>
      <c r="E10" s="87">
        <v>3</v>
      </c>
      <c r="F10" s="87">
        <f t="shared" si="0"/>
        <v>3</v>
      </c>
      <c r="G10" s="117" t="str">
        <f>VLOOKUP(B10,'[4]Sheet1'!$D$24:$U$64,18,0)</f>
        <v>8</v>
      </c>
      <c r="H10" s="54">
        <f t="shared" si="1"/>
        <v>11</v>
      </c>
      <c r="I10" s="54">
        <v>25</v>
      </c>
      <c r="J10" s="54">
        <f t="shared" si="2"/>
        <v>25</v>
      </c>
      <c r="K10" s="88">
        <v>20</v>
      </c>
      <c r="L10" s="54">
        <v>11</v>
      </c>
      <c r="M10" s="54">
        <v>15</v>
      </c>
      <c r="N10" s="54">
        <f t="shared" si="3"/>
        <v>15</v>
      </c>
      <c r="O10" s="54"/>
      <c r="P10" s="54"/>
      <c r="Q10" s="54"/>
      <c r="R10" s="54"/>
      <c r="S10" s="54"/>
      <c r="T10" s="54"/>
      <c r="U10" s="54"/>
      <c r="V10" s="54"/>
      <c r="W10" s="54">
        <f t="shared" si="4"/>
        <v>63</v>
      </c>
      <c r="X10" s="89" t="str">
        <f t="shared" si="5"/>
        <v>TB</v>
      </c>
      <c r="Y10" s="90">
        <f t="shared" si="6"/>
        <v>62</v>
      </c>
      <c r="Z10" s="89" t="str">
        <f t="shared" si="7"/>
        <v>TB</v>
      </c>
      <c r="AA10" s="55"/>
      <c r="AB10" s="94"/>
      <c r="AC10" s="94"/>
      <c r="AD10" s="94"/>
    </row>
    <row r="11" spans="1:30" s="56" customFormat="1" ht="18" customHeight="1">
      <c r="A11" s="85">
        <v>7</v>
      </c>
      <c r="B11" s="85" t="s">
        <v>81</v>
      </c>
      <c r="C11" s="86" t="s">
        <v>82</v>
      </c>
      <c r="D11" s="86" t="s">
        <v>83</v>
      </c>
      <c r="E11" s="87">
        <v>3</v>
      </c>
      <c r="F11" s="87">
        <f t="shared" si="0"/>
        <v>3</v>
      </c>
      <c r="G11" s="117" t="str">
        <f>VLOOKUP(B11,'[4]Sheet1'!$D$24:$U$64,18,0)</f>
        <v>10</v>
      </c>
      <c r="H11" s="54">
        <f t="shared" si="1"/>
        <v>13</v>
      </c>
      <c r="I11" s="54">
        <v>25</v>
      </c>
      <c r="J11" s="54">
        <f t="shared" si="2"/>
        <v>25</v>
      </c>
      <c r="K11" s="88">
        <v>20</v>
      </c>
      <c r="L11" s="54">
        <v>14</v>
      </c>
      <c r="M11" s="54">
        <v>15</v>
      </c>
      <c r="N11" s="54">
        <v>17</v>
      </c>
      <c r="O11" s="54"/>
      <c r="P11" s="54"/>
      <c r="Q11" s="54"/>
      <c r="R11" s="54"/>
      <c r="S11" s="54"/>
      <c r="T11" s="54"/>
      <c r="U11" s="54">
        <v>5</v>
      </c>
      <c r="V11" s="54"/>
      <c r="W11" s="54">
        <f t="shared" si="4"/>
        <v>63</v>
      </c>
      <c r="X11" s="89" t="str">
        <f t="shared" si="5"/>
        <v>TB</v>
      </c>
      <c r="Y11" s="90">
        <f t="shared" si="6"/>
        <v>74</v>
      </c>
      <c r="Z11" s="89" t="str">
        <f t="shared" si="7"/>
        <v>Khá</v>
      </c>
      <c r="AA11" s="55"/>
      <c r="AB11" s="94"/>
      <c r="AC11" s="94"/>
      <c r="AD11" s="94"/>
    </row>
    <row r="12" spans="1:30" s="56" customFormat="1" ht="18" customHeight="1">
      <c r="A12" s="85">
        <v>8</v>
      </c>
      <c r="B12" s="85" t="s">
        <v>84</v>
      </c>
      <c r="C12" s="86" t="s">
        <v>85</v>
      </c>
      <c r="D12" s="86" t="s">
        <v>53</v>
      </c>
      <c r="E12" s="87">
        <v>3</v>
      </c>
      <c r="F12" s="87">
        <f t="shared" si="0"/>
        <v>3</v>
      </c>
      <c r="G12" s="117" t="str">
        <f>VLOOKUP(B12,'[4]Sheet1'!$D$24:$U$64,18,0)</f>
        <v>10</v>
      </c>
      <c r="H12" s="54">
        <f t="shared" si="1"/>
        <v>13</v>
      </c>
      <c r="I12" s="54">
        <v>25</v>
      </c>
      <c r="J12" s="54">
        <f t="shared" si="2"/>
        <v>25</v>
      </c>
      <c r="K12" s="88">
        <v>14</v>
      </c>
      <c r="L12" s="54">
        <v>10</v>
      </c>
      <c r="M12" s="54">
        <v>11</v>
      </c>
      <c r="N12" s="54">
        <f t="shared" si="3"/>
        <v>11</v>
      </c>
      <c r="O12" s="54"/>
      <c r="P12" s="54"/>
      <c r="Q12" s="54"/>
      <c r="R12" s="54"/>
      <c r="S12" s="54"/>
      <c r="T12" s="54"/>
      <c r="U12" s="54">
        <v>5</v>
      </c>
      <c r="V12" s="54"/>
      <c r="W12" s="54">
        <f t="shared" si="4"/>
        <v>53</v>
      </c>
      <c r="X12" s="89" t="str">
        <f t="shared" si="5"/>
        <v>TB</v>
      </c>
      <c r="Y12" s="90">
        <f t="shared" si="6"/>
        <v>64</v>
      </c>
      <c r="Z12" s="89" t="str">
        <f t="shared" si="7"/>
        <v>TB</v>
      </c>
      <c r="AA12" s="55"/>
      <c r="AB12" s="94"/>
      <c r="AC12" s="94"/>
      <c r="AD12" s="94"/>
    </row>
    <row r="13" spans="1:30" s="56" customFormat="1" ht="18" customHeight="1">
      <c r="A13" s="85">
        <v>9</v>
      </c>
      <c r="B13" s="85" t="s">
        <v>86</v>
      </c>
      <c r="C13" s="86" t="s">
        <v>87</v>
      </c>
      <c r="D13" s="86" t="s">
        <v>54</v>
      </c>
      <c r="E13" s="87">
        <v>3</v>
      </c>
      <c r="F13" s="87">
        <f t="shared" si="0"/>
        <v>3</v>
      </c>
      <c r="G13" s="117" t="str">
        <f>VLOOKUP(B13,'[4]Sheet1'!$D$24:$U$64,18,0)</f>
        <v>10</v>
      </c>
      <c r="H13" s="54">
        <f t="shared" si="1"/>
        <v>13</v>
      </c>
      <c r="I13" s="54">
        <v>25</v>
      </c>
      <c r="J13" s="54">
        <f t="shared" si="2"/>
        <v>25</v>
      </c>
      <c r="K13" s="88">
        <v>20</v>
      </c>
      <c r="L13" s="54">
        <v>20</v>
      </c>
      <c r="M13" s="54">
        <v>15</v>
      </c>
      <c r="N13" s="54">
        <f t="shared" si="3"/>
        <v>15</v>
      </c>
      <c r="O13" s="54"/>
      <c r="P13" s="54"/>
      <c r="Q13" s="54"/>
      <c r="R13" s="54"/>
      <c r="S13" s="54"/>
      <c r="T13" s="54"/>
      <c r="U13" s="54"/>
      <c r="V13" s="54"/>
      <c r="W13" s="54">
        <f t="shared" si="4"/>
        <v>63</v>
      </c>
      <c r="X13" s="89" t="str">
        <f t="shared" si="5"/>
        <v>TB</v>
      </c>
      <c r="Y13" s="90">
        <f t="shared" si="6"/>
        <v>73</v>
      </c>
      <c r="Z13" s="89" t="str">
        <f t="shared" si="7"/>
        <v>Khá</v>
      </c>
      <c r="AA13" s="55"/>
      <c r="AB13" s="94"/>
      <c r="AC13" s="94"/>
      <c r="AD13" s="94"/>
    </row>
    <row r="14" spans="1:30" s="56" customFormat="1" ht="18" customHeight="1">
      <c r="A14" s="85">
        <v>10</v>
      </c>
      <c r="B14" s="85" t="s">
        <v>88</v>
      </c>
      <c r="C14" s="86" t="s">
        <v>89</v>
      </c>
      <c r="D14" s="86" t="s">
        <v>55</v>
      </c>
      <c r="E14" s="87">
        <v>3</v>
      </c>
      <c r="F14" s="87">
        <f t="shared" si="0"/>
        <v>3</v>
      </c>
      <c r="G14" s="117" t="str">
        <f>VLOOKUP(B14,'[4]Sheet1'!$D$24:$U$64,18,0)</f>
        <v>10</v>
      </c>
      <c r="H14" s="54">
        <f t="shared" si="1"/>
        <v>13</v>
      </c>
      <c r="I14" s="54">
        <v>25</v>
      </c>
      <c r="J14" s="54">
        <f t="shared" si="2"/>
        <v>25</v>
      </c>
      <c r="K14" s="88">
        <v>20</v>
      </c>
      <c r="L14" s="54">
        <v>17</v>
      </c>
      <c r="M14" s="54">
        <v>15</v>
      </c>
      <c r="N14" s="54">
        <f t="shared" si="3"/>
        <v>15</v>
      </c>
      <c r="O14" s="54"/>
      <c r="P14" s="54"/>
      <c r="Q14" s="54"/>
      <c r="R14" s="54"/>
      <c r="S14" s="54"/>
      <c r="T14" s="54"/>
      <c r="U14" s="54"/>
      <c r="V14" s="54"/>
      <c r="W14" s="54">
        <f t="shared" si="4"/>
        <v>63</v>
      </c>
      <c r="X14" s="89" t="str">
        <f t="shared" si="5"/>
        <v>TB</v>
      </c>
      <c r="Y14" s="90">
        <f t="shared" si="6"/>
        <v>70</v>
      </c>
      <c r="Z14" s="89" t="str">
        <f t="shared" si="7"/>
        <v>Khá</v>
      </c>
      <c r="AA14" s="55"/>
      <c r="AB14" s="94"/>
      <c r="AC14" s="94"/>
      <c r="AD14" s="94"/>
    </row>
    <row r="15" spans="1:30" s="105" customFormat="1" ht="18" customHeight="1">
      <c r="A15" s="96">
        <v>6</v>
      </c>
      <c r="B15" s="96" t="s">
        <v>90</v>
      </c>
      <c r="C15" s="98" t="s">
        <v>91</v>
      </c>
      <c r="D15" s="98" t="s">
        <v>92</v>
      </c>
      <c r="E15" s="99">
        <v>0</v>
      </c>
      <c r="F15" s="87">
        <f t="shared" si="0"/>
        <v>0</v>
      </c>
      <c r="G15" s="117" t="str">
        <f>VLOOKUP(B15,'[4]Sheet1'!$D$24:$U$64,18,0)</f>
        <v>0</v>
      </c>
      <c r="H15" s="100">
        <f t="shared" si="1"/>
        <v>0</v>
      </c>
      <c r="I15" s="54">
        <v>25</v>
      </c>
      <c r="J15" s="54">
        <f t="shared" si="2"/>
        <v>25</v>
      </c>
      <c r="K15" s="101">
        <v>0</v>
      </c>
      <c r="L15" s="54">
        <v>10</v>
      </c>
      <c r="M15" s="54">
        <v>0</v>
      </c>
      <c r="N15" s="54">
        <f t="shared" si="3"/>
        <v>0</v>
      </c>
      <c r="O15" s="100"/>
      <c r="P15" s="100"/>
      <c r="Q15" s="100"/>
      <c r="R15" s="100"/>
      <c r="S15" s="100"/>
      <c r="T15" s="100"/>
      <c r="U15" s="100"/>
      <c r="V15" s="100">
        <v>-10</v>
      </c>
      <c r="W15" s="100">
        <f t="shared" si="4"/>
        <v>25</v>
      </c>
      <c r="X15" s="102" t="str">
        <f t="shared" si="5"/>
        <v>Kém</v>
      </c>
      <c r="Y15" s="103">
        <f t="shared" si="6"/>
        <v>25</v>
      </c>
      <c r="Z15" s="102" t="str">
        <f t="shared" si="7"/>
        <v>Kém</v>
      </c>
      <c r="AA15" s="104"/>
      <c r="AB15" s="106"/>
      <c r="AC15" s="106"/>
      <c r="AD15" s="106"/>
    </row>
    <row r="16" spans="1:30" s="56" customFormat="1" ht="18" customHeight="1">
      <c r="A16" s="85">
        <v>12</v>
      </c>
      <c r="B16" s="85" t="s">
        <v>93</v>
      </c>
      <c r="C16" s="86" t="s">
        <v>94</v>
      </c>
      <c r="D16" s="86" t="s">
        <v>95</v>
      </c>
      <c r="E16" s="87">
        <v>3</v>
      </c>
      <c r="F16" s="87">
        <f t="shared" si="0"/>
        <v>3</v>
      </c>
      <c r="G16" s="117" t="str">
        <f>VLOOKUP(B16,'[4]Sheet1'!$D$24:$U$64,18,0)</f>
        <v>12</v>
      </c>
      <c r="H16" s="54">
        <f t="shared" si="1"/>
        <v>15</v>
      </c>
      <c r="I16" s="54">
        <v>25</v>
      </c>
      <c r="J16" s="54">
        <f t="shared" si="2"/>
        <v>25</v>
      </c>
      <c r="K16" s="88">
        <v>14</v>
      </c>
      <c r="L16" s="54">
        <v>11</v>
      </c>
      <c r="M16" s="54">
        <v>15</v>
      </c>
      <c r="N16" s="54">
        <f t="shared" si="3"/>
        <v>15</v>
      </c>
      <c r="O16" s="54"/>
      <c r="P16" s="54"/>
      <c r="Q16" s="54"/>
      <c r="R16" s="54"/>
      <c r="S16" s="54"/>
      <c r="T16" s="54"/>
      <c r="U16" s="54"/>
      <c r="V16" s="54"/>
      <c r="W16" s="54">
        <f t="shared" si="4"/>
        <v>57</v>
      </c>
      <c r="X16" s="89" t="str">
        <f t="shared" si="5"/>
        <v>TB</v>
      </c>
      <c r="Y16" s="90">
        <f t="shared" si="6"/>
        <v>66</v>
      </c>
      <c r="Z16" s="89" t="str">
        <f t="shared" si="7"/>
        <v>Khá</v>
      </c>
      <c r="AA16" s="55"/>
      <c r="AB16" s="94"/>
      <c r="AC16" s="94"/>
      <c r="AD16" s="94"/>
    </row>
    <row r="17" spans="1:30" s="56" customFormat="1" ht="18" customHeight="1">
      <c r="A17" s="85">
        <v>13</v>
      </c>
      <c r="B17" s="85" t="s">
        <v>96</v>
      </c>
      <c r="C17" s="86" t="s">
        <v>97</v>
      </c>
      <c r="D17" s="86" t="s">
        <v>56</v>
      </c>
      <c r="E17" s="87">
        <v>3</v>
      </c>
      <c r="F17" s="87">
        <f t="shared" si="0"/>
        <v>3</v>
      </c>
      <c r="G17" s="117" t="str">
        <f>VLOOKUP(B17,'[4]Sheet1'!$D$24:$U$64,18,0)</f>
        <v>8</v>
      </c>
      <c r="H17" s="54">
        <f t="shared" si="1"/>
        <v>11</v>
      </c>
      <c r="I17" s="54">
        <v>25</v>
      </c>
      <c r="J17" s="54">
        <f t="shared" si="2"/>
        <v>25</v>
      </c>
      <c r="K17" s="88">
        <v>10</v>
      </c>
      <c r="L17" s="54">
        <v>11</v>
      </c>
      <c r="M17" s="54">
        <v>13</v>
      </c>
      <c r="N17" s="54">
        <f t="shared" si="3"/>
        <v>13</v>
      </c>
      <c r="O17" s="54"/>
      <c r="P17" s="54"/>
      <c r="Q17" s="54"/>
      <c r="R17" s="54"/>
      <c r="S17" s="54"/>
      <c r="T17" s="54"/>
      <c r="U17" s="54"/>
      <c r="V17" s="54"/>
      <c r="W17" s="54">
        <f t="shared" si="4"/>
        <v>51</v>
      </c>
      <c r="X17" s="89" t="str">
        <f t="shared" si="5"/>
        <v>TB</v>
      </c>
      <c r="Y17" s="90">
        <f t="shared" si="6"/>
        <v>60</v>
      </c>
      <c r="Z17" s="89" t="str">
        <f t="shared" si="7"/>
        <v>TB</v>
      </c>
      <c r="AA17" s="55"/>
      <c r="AB17" s="94"/>
      <c r="AC17" s="94"/>
      <c r="AD17" s="94"/>
    </row>
    <row r="18" spans="1:30" s="56" customFormat="1" ht="18" customHeight="1">
      <c r="A18" s="85">
        <v>14</v>
      </c>
      <c r="B18" s="85" t="s">
        <v>98</v>
      </c>
      <c r="C18" s="86" t="s">
        <v>99</v>
      </c>
      <c r="D18" s="86" t="s">
        <v>100</v>
      </c>
      <c r="E18" s="87">
        <v>3</v>
      </c>
      <c r="F18" s="87">
        <f t="shared" si="0"/>
        <v>3</v>
      </c>
      <c r="G18" s="117" t="str">
        <f>VLOOKUP(B18,'[4]Sheet1'!$D$24:$U$64,18,0)</f>
        <v>10</v>
      </c>
      <c r="H18" s="54">
        <f t="shared" si="1"/>
        <v>13</v>
      </c>
      <c r="I18" s="54">
        <v>25</v>
      </c>
      <c r="J18" s="54">
        <f t="shared" si="2"/>
        <v>25</v>
      </c>
      <c r="K18" s="88">
        <v>11</v>
      </c>
      <c r="L18" s="54">
        <v>11</v>
      </c>
      <c r="M18" s="54">
        <v>13</v>
      </c>
      <c r="N18" s="54">
        <f t="shared" si="3"/>
        <v>13</v>
      </c>
      <c r="O18" s="54"/>
      <c r="P18" s="54"/>
      <c r="Q18" s="54"/>
      <c r="R18" s="54"/>
      <c r="S18" s="54"/>
      <c r="T18" s="54"/>
      <c r="U18" s="54"/>
      <c r="V18" s="54">
        <v>-10</v>
      </c>
      <c r="W18" s="54">
        <f t="shared" si="4"/>
        <v>52</v>
      </c>
      <c r="X18" s="89" t="str">
        <f t="shared" si="5"/>
        <v>TB</v>
      </c>
      <c r="Y18" s="90">
        <f t="shared" si="6"/>
        <v>52</v>
      </c>
      <c r="Z18" s="89" t="str">
        <f t="shared" si="7"/>
        <v>TB</v>
      </c>
      <c r="AA18" s="55"/>
      <c r="AB18" s="94"/>
      <c r="AC18" s="94"/>
      <c r="AD18" s="94"/>
    </row>
    <row r="19" spans="1:30" s="56" customFormat="1" ht="18" customHeight="1">
      <c r="A19" s="85">
        <v>15</v>
      </c>
      <c r="B19" s="85" t="s">
        <v>101</v>
      </c>
      <c r="C19" s="86" t="s">
        <v>102</v>
      </c>
      <c r="D19" s="86" t="s">
        <v>103</v>
      </c>
      <c r="E19" s="87">
        <v>3</v>
      </c>
      <c r="F19" s="87">
        <f t="shared" si="0"/>
        <v>3</v>
      </c>
      <c r="G19" s="117" t="str">
        <f>VLOOKUP(B19,'[4]Sheet1'!$D$24:$U$64,18,0)</f>
        <v>10</v>
      </c>
      <c r="H19" s="54">
        <f t="shared" si="1"/>
        <v>13</v>
      </c>
      <c r="I19" s="54">
        <v>25</v>
      </c>
      <c r="J19" s="54">
        <f t="shared" si="2"/>
        <v>25</v>
      </c>
      <c r="K19" s="88">
        <v>20</v>
      </c>
      <c r="L19" s="54">
        <v>19</v>
      </c>
      <c r="M19" s="54">
        <v>15</v>
      </c>
      <c r="N19" s="54">
        <f t="shared" si="3"/>
        <v>15</v>
      </c>
      <c r="O19" s="54">
        <v>10</v>
      </c>
      <c r="P19" s="54"/>
      <c r="Q19" s="54"/>
      <c r="R19" s="54">
        <v>10</v>
      </c>
      <c r="S19" s="54"/>
      <c r="T19" s="54"/>
      <c r="U19" s="54"/>
      <c r="V19" s="54"/>
      <c r="W19" s="54">
        <f t="shared" si="4"/>
        <v>73</v>
      </c>
      <c r="X19" s="89" t="str">
        <f t="shared" si="5"/>
        <v>Khá</v>
      </c>
      <c r="Y19" s="90">
        <f t="shared" si="6"/>
        <v>82</v>
      </c>
      <c r="Z19" s="89" t="str">
        <f t="shared" si="7"/>
        <v>Tốt</v>
      </c>
      <c r="AA19" s="55" t="s">
        <v>338</v>
      </c>
      <c r="AB19" s="94"/>
      <c r="AC19" s="94"/>
      <c r="AD19" s="94"/>
    </row>
    <row r="20" spans="1:30" s="56" customFormat="1" ht="18" customHeight="1">
      <c r="A20" s="85">
        <v>16</v>
      </c>
      <c r="B20" s="85" t="s">
        <v>104</v>
      </c>
      <c r="C20" s="86" t="s">
        <v>105</v>
      </c>
      <c r="D20" s="86" t="s">
        <v>57</v>
      </c>
      <c r="E20" s="87">
        <v>3</v>
      </c>
      <c r="F20" s="87">
        <f t="shared" si="0"/>
        <v>3</v>
      </c>
      <c r="G20" s="117" t="str">
        <f>VLOOKUP(B20,'[4]Sheet1'!$D$24:$U$64,18,0)</f>
        <v>8</v>
      </c>
      <c r="H20" s="54">
        <f t="shared" si="1"/>
        <v>11</v>
      </c>
      <c r="I20" s="54">
        <v>25</v>
      </c>
      <c r="J20" s="54">
        <f t="shared" si="2"/>
        <v>25</v>
      </c>
      <c r="K20" s="88">
        <v>20</v>
      </c>
      <c r="L20" s="54">
        <v>11</v>
      </c>
      <c r="M20" s="54">
        <v>15</v>
      </c>
      <c r="N20" s="54">
        <f t="shared" si="3"/>
        <v>15</v>
      </c>
      <c r="O20" s="54"/>
      <c r="P20" s="54"/>
      <c r="Q20" s="54"/>
      <c r="R20" s="54"/>
      <c r="S20" s="54"/>
      <c r="T20" s="54"/>
      <c r="U20" s="54"/>
      <c r="V20" s="54"/>
      <c r="W20" s="54">
        <f t="shared" si="4"/>
        <v>63</v>
      </c>
      <c r="X20" s="89" t="str">
        <f t="shared" si="5"/>
        <v>TB</v>
      </c>
      <c r="Y20" s="90">
        <f t="shared" si="6"/>
        <v>62</v>
      </c>
      <c r="Z20" s="89" t="str">
        <f t="shared" si="7"/>
        <v>TB</v>
      </c>
      <c r="AA20" s="55"/>
      <c r="AB20" s="94"/>
      <c r="AC20" s="94"/>
      <c r="AD20" s="94"/>
    </row>
    <row r="21" spans="1:30" s="56" customFormat="1" ht="18" customHeight="1">
      <c r="A21" s="85">
        <v>17</v>
      </c>
      <c r="B21" s="85" t="s">
        <v>106</v>
      </c>
      <c r="C21" s="86" t="s">
        <v>107</v>
      </c>
      <c r="D21" s="86" t="s">
        <v>108</v>
      </c>
      <c r="E21" s="87">
        <v>3</v>
      </c>
      <c r="F21" s="87">
        <f t="shared" si="0"/>
        <v>3</v>
      </c>
      <c r="G21" s="117" t="str">
        <f>VLOOKUP(B21,'[4]Sheet1'!$D$24:$U$64,18,0)</f>
        <v>12</v>
      </c>
      <c r="H21" s="54">
        <f t="shared" si="1"/>
        <v>15</v>
      </c>
      <c r="I21" s="54">
        <v>25</v>
      </c>
      <c r="J21" s="54">
        <f t="shared" si="2"/>
        <v>25</v>
      </c>
      <c r="K21" s="88">
        <v>20</v>
      </c>
      <c r="L21" s="54">
        <v>13</v>
      </c>
      <c r="M21" s="54">
        <v>15</v>
      </c>
      <c r="N21" s="54">
        <f t="shared" si="3"/>
        <v>15</v>
      </c>
      <c r="O21" s="54"/>
      <c r="P21" s="54"/>
      <c r="Q21" s="54"/>
      <c r="R21" s="54"/>
      <c r="S21" s="54"/>
      <c r="T21" s="54"/>
      <c r="U21" s="54"/>
      <c r="V21" s="54"/>
      <c r="W21" s="54">
        <f t="shared" si="4"/>
        <v>63</v>
      </c>
      <c r="X21" s="89" t="str">
        <f t="shared" si="5"/>
        <v>TB</v>
      </c>
      <c r="Y21" s="90">
        <f t="shared" si="6"/>
        <v>68</v>
      </c>
      <c r="Z21" s="89" t="str">
        <f t="shared" si="7"/>
        <v>Khá</v>
      </c>
      <c r="AA21" s="55"/>
      <c r="AB21" s="94"/>
      <c r="AC21" s="94"/>
      <c r="AD21" s="94"/>
    </row>
    <row r="22" spans="1:30" s="56" customFormat="1" ht="18" customHeight="1">
      <c r="A22" s="85">
        <v>18</v>
      </c>
      <c r="B22" s="85" t="s">
        <v>109</v>
      </c>
      <c r="C22" s="86" t="s">
        <v>110</v>
      </c>
      <c r="D22" s="86" t="s">
        <v>58</v>
      </c>
      <c r="E22" s="87">
        <v>3</v>
      </c>
      <c r="F22" s="87">
        <f t="shared" si="0"/>
        <v>3</v>
      </c>
      <c r="G22" s="117" t="str">
        <f>VLOOKUP(B22,'[4]Sheet1'!$D$24:$U$64,18,0)</f>
        <v>8</v>
      </c>
      <c r="H22" s="54">
        <f t="shared" si="1"/>
        <v>11</v>
      </c>
      <c r="I22" s="54">
        <v>25</v>
      </c>
      <c r="J22" s="54">
        <v>20</v>
      </c>
      <c r="K22" s="88">
        <v>16</v>
      </c>
      <c r="L22" s="54">
        <v>11</v>
      </c>
      <c r="M22" s="54">
        <v>15</v>
      </c>
      <c r="N22" s="54">
        <f t="shared" si="3"/>
        <v>15</v>
      </c>
      <c r="O22" s="54"/>
      <c r="P22" s="54"/>
      <c r="Q22" s="54"/>
      <c r="R22" s="54"/>
      <c r="S22" s="54"/>
      <c r="T22" s="54"/>
      <c r="U22" s="54"/>
      <c r="V22" s="54">
        <v>-10</v>
      </c>
      <c r="W22" s="54">
        <f t="shared" si="4"/>
        <v>59</v>
      </c>
      <c r="X22" s="89" t="str">
        <f t="shared" si="5"/>
        <v>TB</v>
      </c>
      <c r="Y22" s="90">
        <f t="shared" si="6"/>
        <v>47</v>
      </c>
      <c r="Z22" s="89" t="str">
        <f t="shared" si="7"/>
        <v>Yếu</v>
      </c>
      <c r="AA22" s="55"/>
      <c r="AB22" s="94"/>
      <c r="AC22" s="94"/>
      <c r="AD22" s="94"/>
    </row>
    <row r="23" spans="1:30" s="105" customFormat="1" ht="18" customHeight="1">
      <c r="A23" s="96">
        <v>19</v>
      </c>
      <c r="B23" s="96" t="s">
        <v>111</v>
      </c>
      <c r="C23" s="98" t="s">
        <v>112</v>
      </c>
      <c r="D23" s="98" t="s">
        <v>113</v>
      </c>
      <c r="E23" s="99"/>
      <c r="F23" s="87">
        <f t="shared" si="0"/>
        <v>0</v>
      </c>
      <c r="G23" s="117" t="str">
        <f>VLOOKUP(B23,'[4]Sheet1'!$D$24:$U$64,18,0)</f>
        <v>0</v>
      </c>
      <c r="H23" s="100">
        <f t="shared" si="1"/>
        <v>0</v>
      </c>
      <c r="I23" s="54">
        <v>25</v>
      </c>
      <c r="J23" s="54">
        <f t="shared" si="2"/>
        <v>25</v>
      </c>
      <c r="K23" s="101">
        <v>0</v>
      </c>
      <c r="L23" s="54">
        <v>12</v>
      </c>
      <c r="M23" s="54">
        <v>0</v>
      </c>
      <c r="N23" s="54">
        <f t="shared" si="3"/>
        <v>0</v>
      </c>
      <c r="O23" s="100"/>
      <c r="P23" s="100"/>
      <c r="Q23" s="100"/>
      <c r="R23" s="100">
        <v>7</v>
      </c>
      <c r="S23" s="100"/>
      <c r="T23" s="100"/>
      <c r="U23" s="100">
        <v>5</v>
      </c>
      <c r="V23" s="100">
        <v>-10</v>
      </c>
      <c r="W23" s="100">
        <f t="shared" si="4"/>
        <v>25</v>
      </c>
      <c r="X23" s="102" t="str">
        <f t="shared" si="5"/>
        <v>Kém</v>
      </c>
      <c r="Y23" s="103">
        <f t="shared" si="6"/>
        <v>39</v>
      </c>
      <c r="Z23" s="102" t="str">
        <f t="shared" si="7"/>
        <v>Yếu</v>
      </c>
      <c r="AA23" s="104" t="s">
        <v>342</v>
      </c>
      <c r="AB23" s="106"/>
      <c r="AC23" s="106"/>
      <c r="AD23" s="106"/>
    </row>
    <row r="24" spans="1:30" s="56" customFormat="1" ht="18" customHeight="1">
      <c r="A24" s="85">
        <v>20</v>
      </c>
      <c r="B24" s="85" t="s">
        <v>114</v>
      </c>
      <c r="C24" s="86" t="s">
        <v>115</v>
      </c>
      <c r="D24" s="86" t="s">
        <v>116</v>
      </c>
      <c r="E24" s="87">
        <v>3</v>
      </c>
      <c r="F24" s="87">
        <f t="shared" si="0"/>
        <v>3</v>
      </c>
      <c r="G24" s="117" t="str">
        <f>VLOOKUP(B24,'[4]Sheet1'!$D$24:$U$64,18,0)</f>
        <v>10</v>
      </c>
      <c r="H24" s="54">
        <f t="shared" si="1"/>
        <v>13</v>
      </c>
      <c r="I24" s="54">
        <v>25</v>
      </c>
      <c r="J24" s="54">
        <f t="shared" si="2"/>
        <v>25</v>
      </c>
      <c r="K24" s="88">
        <v>20</v>
      </c>
      <c r="L24" s="54">
        <v>24</v>
      </c>
      <c r="M24" s="54">
        <v>15</v>
      </c>
      <c r="N24" s="54">
        <f t="shared" si="3"/>
        <v>15</v>
      </c>
      <c r="O24" s="54"/>
      <c r="P24" s="54"/>
      <c r="Q24" s="54"/>
      <c r="R24" s="54"/>
      <c r="S24" s="54"/>
      <c r="T24" s="54"/>
      <c r="U24" s="54"/>
      <c r="V24" s="54"/>
      <c r="W24" s="54">
        <f t="shared" si="4"/>
        <v>63</v>
      </c>
      <c r="X24" s="89" t="str">
        <f t="shared" si="5"/>
        <v>TB</v>
      </c>
      <c r="Y24" s="90">
        <f t="shared" si="6"/>
        <v>77</v>
      </c>
      <c r="Z24" s="89" t="str">
        <f t="shared" si="7"/>
        <v>Khá</v>
      </c>
      <c r="AA24" s="55"/>
      <c r="AB24" s="94"/>
      <c r="AC24" s="94"/>
      <c r="AD24" s="94"/>
    </row>
    <row r="25" spans="1:30" s="56" customFormat="1" ht="18" customHeight="1">
      <c r="A25" s="85">
        <v>21</v>
      </c>
      <c r="B25" s="85" t="s">
        <v>117</v>
      </c>
      <c r="C25" s="86" t="s">
        <v>118</v>
      </c>
      <c r="D25" s="86" t="s">
        <v>119</v>
      </c>
      <c r="E25" s="87">
        <v>3</v>
      </c>
      <c r="F25" s="87">
        <f t="shared" si="0"/>
        <v>3</v>
      </c>
      <c r="G25" s="117" t="str">
        <f>VLOOKUP(B25,'[4]Sheet1'!$D$24:$U$64,18,0)</f>
        <v>8</v>
      </c>
      <c r="H25" s="54">
        <f t="shared" si="1"/>
        <v>11</v>
      </c>
      <c r="I25" s="54">
        <v>25</v>
      </c>
      <c r="J25" s="54">
        <f t="shared" si="2"/>
        <v>25</v>
      </c>
      <c r="K25" s="88">
        <v>20</v>
      </c>
      <c r="L25" s="54">
        <v>12</v>
      </c>
      <c r="M25" s="54">
        <v>7</v>
      </c>
      <c r="N25" s="54">
        <f t="shared" si="3"/>
        <v>7</v>
      </c>
      <c r="O25" s="54"/>
      <c r="P25" s="93"/>
      <c r="Q25" s="54"/>
      <c r="R25" s="88"/>
      <c r="S25" s="54"/>
      <c r="T25" s="54"/>
      <c r="U25" s="54"/>
      <c r="V25" s="54"/>
      <c r="W25" s="54">
        <f t="shared" si="4"/>
        <v>55</v>
      </c>
      <c r="X25" s="89" t="str">
        <f t="shared" si="5"/>
        <v>TB</v>
      </c>
      <c r="Y25" s="90">
        <f t="shared" si="6"/>
        <v>55</v>
      </c>
      <c r="Z25" s="89" t="str">
        <f t="shared" si="7"/>
        <v>TB</v>
      </c>
      <c r="AA25" s="55"/>
      <c r="AB25" s="94"/>
      <c r="AC25" s="94"/>
      <c r="AD25" s="94"/>
    </row>
    <row r="26" spans="1:30" s="105" customFormat="1" ht="18" customHeight="1">
      <c r="A26" s="96">
        <v>22</v>
      </c>
      <c r="B26" s="96" t="s">
        <v>120</v>
      </c>
      <c r="C26" s="98" t="s">
        <v>121</v>
      </c>
      <c r="D26" s="98" t="s">
        <v>122</v>
      </c>
      <c r="E26" s="99">
        <v>0</v>
      </c>
      <c r="F26" s="87">
        <f t="shared" si="0"/>
        <v>0</v>
      </c>
      <c r="G26" s="117" t="str">
        <f>VLOOKUP(B26,'[4]Sheet1'!$D$24:$U$64,18,0)</f>
        <v>0</v>
      </c>
      <c r="H26" s="100">
        <f t="shared" si="1"/>
        <v>0</v>
      </c>
      <c r="I26" s="54">
        <v>25</v>
      </c>
      <c r="J26" s="54">
        <v>0</v>
      </c>
      <c r="K26" s="101">
        <v>0</v>
      </c>
      <c r="L26" s="54">
        <v>0</v>
      </c>
      <c r="M26" s="54">
        <v>0</v>
      </c>
      <c r="N26" s="54">
        <f t="shared" si="3"/>
        <v>0</v>
      </c>
      <c r="O26" s="100"/>
      <c r="P26" s="100"/>
      <c r="Q26" s="100"/>
      <c r="R26" s="100"/>
      <c r="S26" s="100"/>
      <c r="T26" s="100"/>
      <c r="U26" s="100"/>
      <c r="V26" s="100">
        <v>-10</v>
      </c>
      <c r="W26" s="100">
        <f t="shared" si="4"/>
        <v>25</v>
      </c>
      <c r="X26" s="102" t="str">
        <f t="shared" si="5"/>
        <v>Kém</v>
      </c>
      <c r="Y26" s="103">
        <f t="shared" si="6"/>
        <v>-10</v>
      </c>
      <c r="Z26" s="102" t="str">
        <f t="shared" si="7"/>
        <v>Kém</v>
      </c>
      <c r="AA26" s="104"/>
      <c r="AB26" s="106"/>
      <c r="AC26" s="106"/>
      <c r="AD26" s="106"/>
    </row>
    <row r="27" spans="1:30" s="56" customFormat="1" ht="18" customHeight="1">
      <c r="A27" s="85">
        <v>23</v>
      </c>
      <c r="B27" s="85" t="s">
        <v>123</v>
      </c>
      <c r="C27" s="86" t="s">
        <v>124</v>
      </c>
      <c r="D27" s="86" t="s">
        <v>125</v>
      </c>
      <c r="E27" s="87">
        <v>3</v>
      </c>
      <c r="F27" s="87">
        <f t="shared" si="0"/>
        <v>3</v>
      </c>
      <c r="G27" s="117" t="str">
        <f>VLOOKUP(B27,'[4]Sheet1'!$D$24:$U$64,18,0)</f>
        <v>0</v>
      </c>
      <c r="H27" s="54">
        <f t="shared" si="1"/>
        <v>3</v>
      </c>
      <c r="I27" s="54">
        <v>25</v>
      </c>
      <c r="J27" s="54">
        <f t="shared" si="2"/>
        <v>25</v>
      </c>
      <c r="K27" s="88">
        <v>20</v>
      </c>
      <c r="L27" s="54">
        <v>10</v>
      </c>
      <c r="M27" s="54">
        <v>15</v>
      </c>
      <c r="N27" s="54">
        <f t="shared" si="3"/>
        <v>15</v>
      </c>
      <c r="O27" s="54"/>
      <c r="P27" s="54"/>
      <c r="Q27" s="54"/>
      <c r="R27" s="54"/>
      <c r="S27" s="54"/>
      <c r="T27" s="54"/>
      <c r="U27" s="54"/>
      <c r="V27" s="54">
        <v>-10</v>
      </c>
      <c r="W27" s="54">
        <f t="shared" si="4"/>
        <v>63</v>
      </c>
      <c r="X27" s="89" t="str">
        <f t="shared" si="5"/>
        <v>TB</v>
      </c>
      <c r="Y27" s="90">
        <f t="shared" si="6"/>
        <v>43</v>
      </c>
      <c r="Z27" s="89" t="str">
        <f t="shared" si="7"/>
        <v>Yếu</v>
      </c>
      <c r="AA27" s="55"/>
      <c r="AB27" s="94"/>
      <c r="AC27" s="94"/>
      <c r="AD27" s="94"/>
    </row>
    <row r="28" spans="1:30" s="56" customFormat="1" ht="18" customHeight="1">
      <c r="A28" s="85">
        <v>24</v>
      </c>
      <c r="B28" s="85" t="s">
        <v>126</v>
      </c>
      <c r="C28" s="86" t="s">
        <v>127</v>
      </c>
      <c r="D28" s="86" t="s">
        <v>59</v>
      </c>
      <c r="E28" s="87">
        <v>3</v>
      </c>
      <c r="F28" s="87">
        <f t="shared" si="0"/>
        <v>3</v>
      </c>
      <c r="G28" s="117" t="str">
        <f>VLOOKUP(B28,'[4]Sheet1'!$D$24:$U$64,18,0)</f>
        <v>0</v>
      </c>
      <c r="H28" s="54">
        <f t="shared" si="1"/>
        <v>3</v>
      </c>
      <c r="I28" s="54">
        <v>25</v>
      </c>
      <c r="J28" s="54">
        <f t="shared" si="2"/>
        <v>25</v>
      </c>
      <c r="K28" s="88">
        <v>20</v>
      </c>
      <c r="L28" s="54">
        <v>11</v>
      </c>
      <c r="M28" s="54">
        <v>15</v>
      </c>
      <c r="N28" s="54">
        <f t="shared" si="3"/>
        <v>15</v>
      </c>
      <c r="O28" s="54"/>
      <c r="P28" s="54"/>
      <c r="Q28" s="54"/>
      <c r="R28" s="54"/>
      <c r="S28" s="54"/>
      <c r="T28" s="54"/>
      <c r="U28" s="54"/>
      <c r="V28" s="54"/>
      <c r="W28" s="54">
        <f t="shared" si="4"/>
        <v>63</v>
      </c>
      <c r="X28" s="89" t="str">
        <f t="shared" si="5"/>
        <v>TB</v>
      </c>
      <c r="Y28" s="90">
        <f t="shared" si="6"/>
        <v>54</v>
      </c>
      <c r="Z28" s="89" t="str">
        <f t="shared" si="7"/>
        <v>TB</v>
      </c>
      <c r="AA28" s="55"/>
      <c r="AB28" s="94"/>
      <c r="AC28" s="94"/>
      <c r="AD28" s="94"/>
    </row>
    <row r="29" spans="1:30" s="56" customFormat="1" ht="18" customHeight="1">
      <c r="A29" s="85">
        <v>25</v>
      </c>
      <c r="B29" s="85" t="s">
        <v>128</v>
      </c>
      <c r="C29" s="86" t="s">
        <v>129</v>
      </c>
      <c r="D29" s="86" t="s">
        <v>130</v>
      </c>
      <c r="E29" s="87">
        <v>3</v>
      </c>
      <c r="F29" s="87">
        <f t="shared" si="0"/>
        <v>3</v>
      </c>
      <c r="G29" s="117" t="str">
        <f>VLOOKUP(B29,'[4]Sheet1'!$D$24:$U$64,18,0)</f>
        <v>8</v>
      </c>
      <c r="H29" s="54">
        <f t="shared" si="1"/>
        <v>11</v>
      </c>
      <c r="I29" s="54">
        <v>25</v>
      </c>
      <c r="J29" s="54">
        <v>20</v>
      </c>
      <c r="K29" s="88">
        <v>20</v>
      </c>
      <c r="L29" s="54">
        <v>16</v>
      </c>
      <c r="M29" s="54">
        <v>15</v>
      </c>
      <c r="N29" s="54">
        <f t="shared" si="3"/>
        <v>15</v>
      </c>
      <c r="O29" s="54"/>
      <c r="P29" s="54"/>
      <c r="Q29" s="54"/>
      <c r="R29" s="54"/>
      <c r="S29" s="54"/>
      <c r="T29" s="54"/>
      <c r="U29" s="54"/>
      <c r="V29" s="54"/>
      <c r="W29" s="54">
        <f t="shared" si="4"/>
        <v>63</v>
      </c>
      <c r="X29" s="89" t="str">
        <f t="shared" si="5"/>
        <v>TB</v>
      </c>
      <c r="Y29" s="90">
        <f t="shared" si="6"/>
        <v>62</v>
      </c>
      <c r="Z29" s="89" t="str">
        <f t="shared" si="7"/>
        <v>TB</v>
      </c>
      <c r="AA29" s="55"/>
      <c r="AB29" s="94"/>
      <c r="AC29" s="94"/>
      <c r="AD29" s="94"/>
    </row>
    <row r="30" spans="1:30" s="56" customFormat="1" ht="18" customHeight="1">
      <c r="A30" s="85">
        <v>26</v>
      </c>
      <c r="B30" s="85" t="s">
        <v>131</v>
      </c>
      <c r="C30" s="86" t="s">
        <v>132</v>
      </c>
      <c r="D30" s="86" t="s">
        <v>133</v>
      </c>
      <c r="E30" s="87">
        <v>3</v>
      </c>
      <c r="F30" s="87">
        <f t="shared" si="0"/>
        <v>3</v>
      </c>
      <c r="G30" s="117" t="str">
        <f>VLOOKUP(B30,'[4]Sheet1'!$D$24:$U$64,18,0)</f>
        <v>10</v>
      </c>
      <c r="H30" s="54">
        <f t="shared" si="1"/>
        <v>13</v>
      </c>
      <c r="I30" s="54">
        <v>25</v>
      </c>
      <c r="J30" s="54">
        <f t="shared" si="2"/>
        <v>25</v>
      </c>
      <c r="K30" s="88">
        <v>20</v>
      </c>
      <c r="L30" s="54">
        <v>20</v>
      </c>
      <c r="M30" s="54">
        <v>15</v>
      </c>
      <c r="N30" s="54">
        <v>17</v>
      </c>
      <c r="O30" s="54">
        <v>7</v>
      </c>
      <c r="P30" s="54"/>
      <c r="Q30" s="54"/>
      <c r="R30" s="54">
        <v>10</v>
      </c>
      <c r="S30" s="54"/>
      <c r="T30" s="54"/>
      <c r="U30" s="54"/>
      <c r="V30" s="54"/>
      <c r="W30" s="54">
        <f t="shared" si="4"/>
        <v>70</v>
      </c>
      <c r="X30" s="89" t="str">
        <f t="shared" si="5"/>
        <v>Khá</v>
      </c>
      <c r="Y30" s="90">
        <f t="shared" si="6"/>
        <v>85</v>
      </c>
      <c r="Z30" s="89" t="str">
        <f t="shared" si="7"/>
        <v>Tốt</v>
      </c>
      <c r="AA30" s="55" t="s">
        <v>335</v>
      </c>
      <c r="AB30" s="94"/>
      <c r="AC30" s="94"/>
      <c r="AD30" s="94"/>
    </row>
    <row r="31" spans="1:30" s="56" customFormat="1" ht="18" customHeight="1">
      <c r="A31" s="85">
        <v>27</v>
      </c>
      <c r="B31" s="85" t="s">
        <v>134</v>
      </c>
      <c r="C31" s="86" t="s">
        <v>121</v>
      </c>
      <c r="D31" s="86" t="s">
        <v>135</v>
      </c>
      <c r="E31" s="87">
        <v>3</v>
      </c>
      <c r="F31" s="87">
        <f t="shared" si="0"/>
        <v>3</v>
      </c>
      <c r="G31" s="117" t="str">
        <f>VLOOKUP(B31,'[4]Sheet1'!$D$24:$U$64,18,0)</f>
        <v>8</v>
      </c>
      <c r="H31" s="54">
        <f t="shared" si="1"/>
        <v>11</v>
      </c>
      <c r="I31" s="54">
        <v>25</v>
      </c>
      <c r="J31" s="54">
        <v>20</v>
      </c>
      <c r="K31" s="88">
        <v>20</v>
      </c>
      <c r="L31" s="54">
        <v>17</v>
      </c>
      <c r="M31" s="54">
        <v>15</v>
      </c>
      <c r="N31" s="54">
        <f t="shared" si="3"/>
        <v>15</v>
      </c>
      <c r="O31" s="54"/>
      <c r="P31" s="54"/>
      <c r="Q31" s="54"/>
      <c r="R31" s="54">
        <v>10</v>
      </c>
      <c r="S31" s="54"/>
      <c r="T31" s="54"/>
      <c r="U31" s="54"/>
      <c r="V31" s="54">
        <v>-10</v>
      </c>
      <c r="W31" s="54">
        <f t="shared" si="4"/>
        <v>63</v>
      </c>
      <c r="X31" s="89" t="str">
        <f t="shared" si="5"/>
        <v>TB</v>
      </c>
      <c r="Y31" s="90">
        <f t="shared" si="6"/>
        <v>63</v>
      </c>
      <c r="Z31" s="89" t="str">
        <f t="shared" si="7"/>
        <v>TB</v>
      </c>
      <c r="AA31" s="55" t="s">
        <v>335</v>
      </c>
      <c r="AB31" s="94"/>
      <c r="AC31" s="94"/>
      <c r="AD31" s="94"/>
    </row>
    <row r="32" spans="1:30" s="56" customFormat="1" ht="18" customHeight="1">
      <c r="A32" s="85">
        <v>28</v>
      </c>
      <c r="B32" s="85" t="s">
        <v>136</v>
      </c>
      <c r="C32" s="86" t="s">
        <v>121</v>
      </c>
      <c r="D32" s="86" t="s">
        <v>135</v>
      </c>
      <c r="E32" s="87">
        <v>3</v>
      </c>
      <c r="F32" s="87">
        <f t="shared" si="0"/>
        <v>3</v>
      </c>
      <c r="G32" s="117" t="str">
        <f>VLOOKUP(B32,'[4]Sheet1'!$D$24:$U$64,18,0)</f>
        <v>10</v>
      </c>
      <c r="H32" s="54">
        <f t="shared" si="1"/>
        <v>13</v>
      </c>
      <c r="I32" s="54">
        <v>25</v>
      </c>
      <c r="J32" s="54">
        <f t="shared" si="2"/>
        <v>25</v>
      </c>
      <c r="K32" s="88">
        <v>14</v>
      </c>
      <c r="L32" s="54">
        <v>16</v>
      </c>
      <c r="M32" s="54">
        <v>15</v>
      </c>
      <c r="N32" s="54">
        <v>17</v>
      </c>
      <c r="O32" s="54"/>
      <c r="P32" s="54"/>
      <c r="Q32" s="54"/>
      <c r="R32" s="54"/>
      <c r="S32" s="54"/>
      <c r="T32" s="54"/>
      <c r="U32" s="54"/>
      <c r="V32" s="54"/>
      <c r="W32" s="54">
        <f t="shared" si="4"/>
        <v>57</v>
      </c>
      <c r="X32" s="89" t="str">
        <f t="shared" si="5"/>
        <v>TB</v>
      </c>
      <c r="Y32" s="90">
        <f t="shared" si="6"/>
        <v>71</v>
      </c>
      <c r="Z32" s="89" t="str">
        <f t="shared" si="7"/>
        <v>Khá</v>
      </c>
      <c r="AA32" s="55"/>
      <c r="AB32" s="94"/>
      <c r="AC32" s="94"/>
      <c r="AD32" s="94"/>
    </row>
    <row r="33" spans="1:30" s="56" customFormat="1" ht="18" customHeight="1">
      <c r="A33" s="85">
        <v>29</v>
      </c>
      <c r="B33" s="85" t="s">
        <v>137</v>
      </c>
      <c r="C33" s="86" t="s">
        <v>138</v>
      </c>
      <c r="D33" s="86" t="s">
        <v>139</v>
      </c>
      <c r="E33" s="87">
        <v>3</v>
      </c>
      <c r="F33" s="87">
        <f t="shared" si="0"/>
        <v>3</v>
      </c>
      <c r="G33" s="117" t="str">
        <f>VLOOKUP(B33,'[4]Sheet1'!$D$24:$U$64,18,0)</f>
        <v>10</v>
      </c>
      <c r="H33" s="54">
        <f t="shared" si="1"/>
        <v>13</v>
      </c>
      <c r="I33" s="54">
        <v>25</v>
      </c>
      <c r="J33" s="54">
        <f t="shared" si="2"/>
        <v>25</v>
      </c>
      <c r="K33" s="88">
        <v>20</v>
      </c>
      <c r="L33" s="54">
        <v>10</v>
      </c>
      <c r="M33" s="54">
        <v>15</v>
      </c>
      <c r="N33" s="54">
        <f t="shared" si="3"/>
        <v>15</v>
      </c>
      <c r="O33" s="54"/>
      <c r="P33" s="54"/>
      <c r="Q33" s="54"/>
      <c r="R33" s="54"/>
      <c r="S33" s="54"/>
      <c r="T33" s="54"/>
      <c r="U33" s="54"/>
      <c r="V33" s="54">
        <v>-10</v>
      </c>
      <c r="W33" s="54">
        <f t="shared" si="4"/>
        <v>63</v>
      </c>
      <c r="X33" s="89" t="str">
        <f t="shared" si="5"/>
        <v>TB</v>
      </c>
      <c r="Y33" s="90">
        <f t="shared" si="6"/>
        <v>53</v>
      </c>
      <c r="Z33" s="89" t="str">
        <f t="shared" si="7"/>
        <v>TB</v>
      </c>
      <c r="AA33" s="55"/>
      <c r="AB33" s="94"/>
      <c r="AC33" s="94"/>
      <c r="AD33" s="94"/>
    </row>
    <row r="34" spans="1:30" s="56" customFormat="1" ht="18" customHeight="1">
      <c r="A34" s="85">
        <v>30</v>
      </c>
      <c r="B34" s="85" t="s">
        <v>140</v>
      </c>
      <c r="C34" s="86" t="s">
        <v>141</v>
      </c>
      <c r="D34" s="86" t="s">
        <v>142</v>
      </c>
      <c r="E34" s="87">
        <v>3</v>
      </c>
      <c r="F34" s="87">
        <f t="shared" si="0"/>
        <v>3</v>
      </c>
      <c r="G34" s="117" t="str">
        <f>VLOOKUP(B34,'[4]Sheet1'!$D$24:$U$64,18,0)</f>
        <v>0</v>
      </c>
      <c r="H34" s="54">
        <f t="shared" si="1"/>
        <v>3</v>
      </c>
      <c r="I34" s="54">
        <v>25</v>
      </c>
      <c r="J34" s="54">
        <v>20</v>
      </c>
      <c r="K34" s="88">
        <v>14</v>
      </c>
      <c r="L34" s="54">
        <v>10</v>
      </c>
      <c r="M34" s="54">
        <v>15</v>
      </c>
      <c r="N34" s="54">
        <f t="shared" si="3"/>
        <v>15</v>
      </c>
      <c r="O34" s="54"/>
      <c r="P34" s="54"/>
      <c r="Q34" s="54"/>
      <c r="R34" s="54"/>
      <c r="S34" s="54"/>
      <c r="T34" s="54"/>
      <c r="U34" s="54"/>
      <c r="V34" s="54">
        <v>-10</v>
      </c>
      <c r="W34" s="54">
        <f t="shared" si="4"/>
        <v>57</v>
      </c>
      <c r="X34" s="89" t="str">
        <f t="shared" si="5"/>
        <v>TB</v>
      </c>
      <c r="Y34" s="90">
        <f t="shared" si="6"/>
        <v>38</v>
      </c>
      <c r="Z34" s="89" t="str">
        <f t="shared" si="7"/>
        <v>Yếu</v>
      </c>
      <c r="AA34" s="55"/>
      <c r="AB34" s="94"/>
      <c r="AC34" s="94"/>
      <c r="AD34" s="94"/>
    </row>
    <row r="35" spans="1:30" s="56" customFormat="1" ht="18" customHeight="1">
      <c r="A35" s="85">
        <v>31</v>
      </c>
      <c r="B35" s="85" t="s">
        <v>143</v>
      </c>
      <c r="C35" s="86" t="s">
        <v>144</v>
      </c>
      <c r="D35" s="86" t="s">
        <v>145</v>
      </c>
      <c r="E35" s="87">
        <v>3</v>
      </c>
      <c r="F35" s="87">
        <f t="shared" si="0"/>
        <v>3</v>
      </c>
      <c r="G35" s="117" t="str">
        <f>VLOOKUP(B35,'[4]Sheet1'!$D$24:$U$64,18,0)</f>
        <v>10</v>
      </c>
      <c r="H35" s="54">
        <f t="shared" si="1"/>
        <v>13</v>
      </c>
      <c r="I35" s="54">
        <v>25</v>
      </c>
      <c r="J35" s="54">
        <f t="shared" si="2"/>
        <v>25</v>
      </c>
      <c r="K35" s="88">
        <v>20</v>
      </c>
      <c r="L35" s="54">
        <v>13</v>
      </c>
      <c r="M35" s="54">
        <v>15</v>
      </c>
      <c r="N35" s="54">
        <f t="shared" si="3"/>
        <v>15</v>
      </c>
      <c r="O35" s="54">
        <v>7</v>
      </c>
      <c r="P35" s="54"/>
      <c r="Q35" s="54"/>
      <c r="R35" s="54">
        <v>7</v>
      </c>
      <c r="S35" s="54"/>
      <c r="T35" s="54"/>
      <c r="U35" s="54"/>
      <c r="V35" s="54"/>
      <c r="W35" s="54">
        <f t="shared" si="4"/>
        <v>70</v>
      </c>
      <c r="X35" s="89" t="str">
        <f t="shared" si="5"/>
        <v>Khá</v>
      </c>
      <c r="Y35" s="90">
        <f t="shared" si="6"/>
        <v>73</v>
      </c>
      <c r="Z35" s="89" t="str">
        <f t="shared" si="7"/>
        <v>Khá</v>
      </c>
      <c r="AA35" s="55" t="s">
        <v>179</v>
      </c>
      <c r="AB35" s="94"/>
      <c r="AC35" s="94"/>
      <c r="AD35" s="94"/>
    </row>
    <row r="36" spans="1:30" s="56" customFormat="1" ht="18" customHeight="1">
      <c r="A36" s="85">
        <v>32</v>
      </c>
      <c r="B36" s="85" t="s">
        <v>146</v>
      </c>
      <c r="C36" s="86" t="s">
        <v>147</v>
      </c>
      <c r="D36" s="86" t="s">
        <v>148</v>
      </c>
      <c r="E36" s="87">
        <v>3</v>
      </c>
      <c r="F36" s="87">
        <f t="shared" si="0"/>
        <v>3</v>
      </c>
      <c r="G36" s="117" t="str">
        <f>VLOOKUP(B36,'[4]Sheet1'!$D$24:$U$64,18,0)</f>
        <v>8</v>
      </c>
      <c r="H36" s="54">
        <f t="shared" si="1"/>
        <v>11</v>
      </c>
      <c r="I36" s="54">
        <v>25</v>
      </c>
      <c r="J36" s="54">
        <v>20</v>
      </c>
      <c r="K36" s="88">
        <v>16</v>
      </c>
      <c r="L36" s="54">
        <v>15</v>
      </c>
      <c r="M36" s="54">
        <v>15</v>
      </c>
      <c r="N36" s="54">
        <f t="shared" si="3"/>
        <v>15</v>
      </c>
      <c r="O36" s="54"/>
      <c r="P36" s="54"/>
      <c r="Q36" s="54"/>
      <c r="R36" s="54">
        <v>10</v>
      </c>
      <c r="S36" s="54"/>
      <c r="T36" s="54"/>
      <c r="U36" s="54"/>
      <c r="V36" s="54"/>
      <c r="W36" s="54">
        <f t="shared" si="4"/>
        <v>59</v>
      </c>
      <c r="X36" s="89" t="str">
        <f t="shared" si="5"/>
        <v>TB</v>
      </c>
      <c r="Y36" s="90">
        <f t="shared" si="6"/>
        <v>71</v>
      </c>
      <c r="Z36" s="89" t="str">
        <f t="shared" si="7"/>
        <v>Khá</v>
      </c>
      <c r="AA36" s="55" t="s">
        <v>180</v>
      </c>
      <c r="AB36" s="94"/>
      <c r="AC36" s="94"/>
      <c r="AD36" s="94"/>
    </row>
    <row r="37" spans="1:27" s="56" customFormat="1" ht="18" customHeight="1">
      <c r="A37" s="85">
        <v>33</v>
      </c>
      <c r="B37" s="85" t="s">
        <v>149</v>
      </c>
      <c r="C37" s="86" t="s">
        <v>150</v>
      </c>
      <c r="D37" s="86" t="s">
        <v>151</v>
      </c>
      <c r="E37" s="87">
        <v>3</v>
      </c>
      <c r="F37" s="87">
        <f t="shared" si="0"/>
        <v>3</v>
      </c>
      <c r="G37" s="117" t="str">
        <f>VLOOKUP(B37,'[4]Sheet1'!$D$24:$U$64,18,0)</f>
        <v>8</v>
      </c>
      <c r="H37" s="54">
        <f t="shared" si="1"/>
        <v>11</v>
      </c>
      <c r="I37" s="54">
        <v>25</v>
      </c>
      <c r="J37" s="54">
        <f t="shared" si="2"/>
        <v>25</v>
      </c>
      <c r="K37" s="88">
        <v>20</v>
      </c>
      <c r="L37" s="54">
        <v>17</v>
      </c>
      <c r="M37" s="54">
        <v>15</v>
      </c>
      <c r="N37" s="54">
        <f t="shared" si="3"/>
        <v>15</v>
      </c>
      <c r="O37" s="54"/>
      <c r="P37" s="54"/>
      <c r="Q37" s="54"/>
      <c r="R37" s="95"/>
      <c r="S37" s="54"/>
      <c r="T37" s="54"/>
      <c r="U37" s="54"/>
      <c r="V37" s="54"/>
      <c r="W37" s="54">
        <f t="shared" si="4"/>
        <v>63</v>
      </c>
      <c r="X37" s="89" t="str">
        <f t="shared" si="5"/>
        <v>TB</v>
      </c>
      <c r="Y37" s="90">
        <f t="shared" si="6"/>
        <v>68</v>
      </c>
      <c r="Z37" s="89" t="str">
        <f t="shared" si="7"/>
        <v>Khá</v>
      </c>
      <c r="AA37" s="55"/>
    </row>
    <row r="38" spans="1:27" s="56" customFormat="1" ht="18" customHeight="1">
      <c r="A38" s="85">
        <v>34</v>
      </c>
      <c r="B38" s="85" t="s">
        <v>152</v>
      </c>
      <c r="C38" s="86" t="s">
        <v>153</v>
      </c>
      <c r="D38" s="86" t="s">
        <v>119</v>
      </c>
      <c r="E38" s="87">
        <v>3</v>
      </c>
      <c r="F38" s="87">
        <f t="shared" si="0"/>
        <v>3</v>
      </c>
      <c r="G38" s="117" t="str">
        <f>VLOOKUP(B38,'[4]Sheet1'!$D$24:$U$64,18,0)</f>
        <v>10</v>
      </c>
      <c r="H38" s="54">
        <f t="shared" si="1"/>
        <v>13</v>
      </c>
      <c r="I38" s="54">
        <v>25</v>
      </c>
      <c r="J38" s="54">
        <f t="shared" si="2"/>
        <v>25</v>
      </c>
      <c r="K38" s="88">
        <v>20</v>
      </c>
      <c r="L38" s="54">
        <v>19</v>
      </c>
      <c r="M38" s="54">
        <v>15</v>
      </c>
      <c r="N38" s="54">
        <f t="shared" si="3"/>
        <v>15</v>
      </c>
      <c r="O38" s="54">
        <v>7</v>
      </c>
      <c r="P38" s="54"/>
      <c r="Q38" s="54"/>
      <c r="R38" s="54">
        <v>10</v>
      </c>
      <c r="S38" s="54"/>
      <c r="T38" s="54"/>
      <c r="U38" s="54"/>
      <c r="V38" s="54"/>
      <c r="W38" s="54">
        <f t="shared" si="4"/>
        <v>70</v>
      </c>
      <c r="X38" s="89" t="str">
        <f t="shared" si="5"/>
        <v>Khá</v>
      </c>
      <c r="Y38" s="90">
        <f t="shared" si="6"/>
        <v>82</v>
      </c>
      <c r="Z38" s="89" t="str">
        <f t="shared" si="7"/>
        <v>Tốt</v>
      </c>
      <c r="AA38" s="55" t="s">
        <v>343</v>
      </c>
    </row>
    <row r="39" spans="1:27" s="56" customFormat="1" ht="18" customHeight="1">
      <c r="A39" s="85">
        <v>35</v>
      </c>
      <c r="B39" s="85" t="s">
        <v>154</v>
      </c>
      <c r="C39" s="86" t="s">
        <v>155</v>
      </c>
      <c r="D39" s="86" t="s">
        <v>156</v>
      </c>
      <c r="E39" s="87">
        <v>3</v>
      </c>
      <c r="F39" s="87">
        <f t="shared" si="0"/>
        <v>3</v>
      </c>
      <c r="G39" s="117" t="str">
        <f>VLOOKUP(B39,'[4]Sheet1'!$D$24:$U$64,18,0)</f>
        <v>8</v>
      </c>
      <c r="H39" s="54">
        <f t="shared" si="1"/>
        <v>11</v>
      </c>
      <c r="I39" s="54">
        <v>25</v>
      </c>
      <c r="J39" s="54">
        <f t="shared" si="2"/>
        <v>25</v>
      </c>
      <c r="K39" s="88">
        <v>16</v>
      </c>
      <c r="L39" s="54">
        <v>13</v>
      </c>
      <c r="M39" s="54">
        <v>15</v>
      </c>
      <c r="N39" s="54">
        <f t="shared" si="3"/>
        <v>15</v>
      </c>
      <c r="O39" s="54"/>
      <c r="P39" s="54"/>
      <c r="Q39" s="54"/>
      <c r="R39" s="54"/>
      <c r="S39" s="54"/>
      <c r="T39" s="54"/>
      <c r="U39" s="54"/>
      <c r="V39" s="54"/>
      <c r="W39" s="54">
        <f t="shared" si="4"/>
        <v>59</v>
      </c>
      <c r="X39" s="89" t="str">
        <f t="shared" si="5"/>
        <v>TB</v>
      </c>
      <c r="Y39" s="90">
        <f t="shared" si="6"/>
        <v>64</v>
      </c>
      <c r="Z39" s="89" t="str">
        <f t="shared" si="7"/>
        <v>TB</v>
      </c>
      <c r="AA39" s="55"/>
    </row>
    <row r="40" spans="1:27" s="56" customFormat="1" ht="18" customHeight="1">
      <c r="A40" s="85">
        <v>36</v>
      </c>
      <c r="B40" s="85" t="s">
        <v>157</v>
      </c>
      <c r="C40" s="86" t="s">
        <v>158</v>
      </c>
      <c r="D40" s="86" t="s">
        <v>159</v>
      </c>
      <c r="E40" s="87">
        <v>3</v>
      </c>
      <c r="F40" s="87">
        <f t="shared" si="0"/>
        <v>3</v>
      </c>
      <c r="G40" s="117" t="str">
        <f>VLOOKUP(B40,'[4]Sheet1'!$D$24:$U$64,18,0)</f>
        <v>10</v>
      </c>
      <c r="H40" s="54">
        <f t="shared" si="1"/>
        <v>13</v>
      </c>
      <c r="I40" s="54">
        <v>25</v>
      </c>
      <c r="J40" s="54">
        <f t="shared" si="2"/>
        <v>25</v>
      </c>
      <c r="K40" s="88">
        <v>20</v>
      </c>
      <c r="L40" s="54">
        <v>11</v>
      </c>
      <c r="M40" s="54">
        <v>15</v>
      </c>
      <c r="N40" s="54">
        <f t="shared" si="3"/>
        <v>15</v>
      </c>
      <c r="O40" s="54">
        <v>10</v>
      </c>
      <c r="P40" s="54"/>
      <c r="Q40" s="54"/>
      <c r="R40" s="54"/>
      <c r="S40" s="54"/>
      <c r="T40" s="54"/>
      <c r="U40" s="54"/>
      <c r="V40" s="54"/>
      <c r="W40" s="54">
        <f t="shared" si="4"/>
        <v>73</v>
      </c>
      <c r="X40" s="89" t="str">
        <f t="shared" si="5"/>
        <v>Khá</v>
      </c>
      <c r="Y40" s="90">
        <f t="shared" si="6"/>
        <v>64</v>
      </c>
      <c r="Z40" s="89" t="str">
        <f t="shared" si="7"/>
        <v>TB</v>
      </c>
      <c r="AA40" s="55"/>
    </row>
    <row r="41" spans="1:27" s="56" customFormat="1" ht="18" customHeight="1">
      <c r="A41" s="85">
        <v>37</v>
      </c>
      <c r="B41" s="85" t="s">
        <v>160</v>
      </c>
      <c r="C41" s="86" t="s">
        <v>60</v>
      </c>
      <c r="D41" s="86" t="s">
        <v>161</v>
      </c>
      <c r="E41" s="87">
        <v>3</v>
      </c>
      <c r="F41" s="87">
        <f t="shared" si="0"/>
        <v>3</v>
      </c>
      <c r="G41" s="117" t="str">
        <f>VLOOKUP(B41,'[4]Sheet1'!$D$24:$U$64,18,0)</f>
        <v>0</v>
      </c>
      <c r="H41" s="54">
        <f t="shared" si="1"/>
        <v>3</v>
      </c>
      <c r="I41" s="54">
        <v>25</v>
      </c>
      <c r="J41" s="54">
        <f t="shared" si="2"/>
        <v>25</v>
      </c>
      <c r="K41" s="88">
        <v>20</v>
      </c>
      <c r="L41" s="54">
        <v>11</v>
      </c>
      <c r="M41" s="54">
        <v>15</v>
      </c>
      <c r="N41" s="54">
        <f t="shared" si="3"/>
        <v>15</v>
      </c>
      <c r="O41" s="54"/>
      <c r="P41" s="54"/>
      <c r="Q41" s="54"/>
      <c r="R41" s="54"/>
      <c r="S41" s="54"/>
      <c r="T41" s="54"/>
      <c r="U41" s="54">
        <v>5</v>
      </c>
      <c r="V41" s="54"/>
      <c r="W41" s="54">
        <f t="shared" si="4"/>
        <v>63</v>
      </c>
      <c r="X41" s="89" t="str">
        <f t="shared" si="5"/>
        <v>TB</v>
      </c>
      <c r="Y41" s="90">
        <f t="shared" si="6"/>
        <v>59</v>
      </c>
      <c r="Z41" s="89" t="str">
        <f t="shared" si="7"/>
        <v>TB</v>
      </c>
      <c r="AA41" s="55"/>
    </row>
    <row r="42" spans="1:27" s="56" customFormat="1" ht="18" customHeight="1">
      <c r="A42" s="85">
        <v>38</v>
      </c>
      <c r="B42" s="85" t="s">
        <v>162</v>
      </c>
      <c r="C42" s="86" t="s">
        <v>163</v>
      </c>
      <c r="D42" s="86" t="s">
        <v>164</v>
      </c>
      <c r="E42" s="87">
        <v>3</v>
      </c>
      <c r="F42" s="87">
        <f t="shared" si="0"/>
        <v>3</v>
      </c>
      <c r="G42" s="117" t="str">
        <f>VLOOKUP(B42,'[4]Sheet1'!$D$24:$U$64,18,0)</f>
        <v>8</v>
      </c>
      <c r="H42" s="54">
        <f t="shared" si="1"/>
        <v>11</v>
      </c>
      <c r="I42" s="54">
        <v>25</v>
      </c>
      <c r="J42" s="54">
        <f t="shared" si="2"/>
        <v>25</v>
      </c>
      <c r="K42" s="88">
        <v>20</v>
      </c>
      <c r="L42" s="54">
        <v>10</v>
      </c>
      <c r="M42" s="54">
        <v>15</v>
      </c>
      <c r="N42" s="54">
        <f t="shared" si="3"/>
        <v>15</v>
      </c>
      <c r="O42" s="54"/>
      <c r="P42" s="54"/>
      <c r="Q42" s="54"/>
      <c r="R42" s="54"/>
      <c r="S42" s="54"/>
      <c r="T42" s="54"/>
      <c r="U42" s="54">
        <v>5</v>
      </c>
      <c r="V42" s="54"/>
      <c r="W42" s="54">
        <f t="shared" si="4"/>
        <v>63</v>
      </c>
      <c r="X42" s="89" t="str">
        <f t="shared" si="5"/>
        <v>TB</v>
      </c>
      <c r="Y42" s="90">
        <f t="shared" si="6"/>
        <v>66</v>
      </c>
      <c r="Z42" s="89" t="str">
        <f t="shared" si="7"/>
        <v>Khá</v>
      </c>
      <c r="AA42" s="55"/>
    </row>
    <row r="43" spans="1:27" s="56" customFormat="1" ht="18" customHeight="1">
      <c r="A43" s="85">
        <v>39</v>
      </c>
      <c r="B43" s="85" t="s">
        <v>165</v>
      </c>
      <c r="C43" s="86" t="s">
        <v>166</v>
      </c>
      <c r="D43" s="86" t="s">
        <v>167</v>
      </c>
      <c r="E43" s="87">
        <v>3</v>
      </c>
      <c r="F43" s="87">
        <f t="shared" si="0"/>
        <v>3</v>
      </c>
      <c r="G43" s="117" t="str">
        <f>VLOOKUP(B43,'[4]Sheet1'!$D$24:$U$64,18,0)</f>
        <v>10</v>
      </c>
      <c r="H43" s="54">
        <f t="shared" si="1"/>
        <v>13</v>
      </c>
      <c r="I43" s="54">
        <v>25</v>
      </c>
      <c r="J43" s="54">
        <f t="shared" si="2"/>
        <v>25</v>
      </c>
      <c r="K43" s="88">
        <v>20</v>
      </c>
      <c r="L43" s="54">
        <v>13</v>
      </c>
      <c r="M43" s="54">
        <v>15</v>
      </c>
      <c r="N43" s="54">
        <f t="shared" si="3"/>
        <v>15</v>
      </c>
      <c r="O43" s="54">
        <v>10</v>
      </c>
      <c r="P43" s="54"/>
      <c r="Q43" s="54"/>
      <c r="R43" s="54">
        <v>10</v>
      </c>
      <c r="S43" s="54"/>
      <c r="T43" s="54"/>
      <c r="U43" s="54"/>
      <c r="V43" s="54"/>
      <c r="W43" s="54">
        <f t="shared" si="4"/>
        <v>73</v>
      </c>
      <c r="X43" s="89" t="str">
        <f t="shared" si="5"/>
        <v>Khá</v>
      </c>
      <c r="Y43" s="90">
        <f t="shared" si="6"/>
        <v>76</v>
      </c>
      <c r="Z43" s="89" t="str">
        <f t="shared" si="7"/>
        <v>Khá</v>
      </c>
      <c r="AA43" s="55" t="s">
        <v>175</v>
      </c>
    </row>
    <row r="44" spans="1:27" s="56" customFormat="1" ht="18" customHeight="1">
      <c r="A44" s="85">
        <v>40</v>
      </c>
      <c r="B44" s="85" t="s">
        <v>168</v>
      </c>
      <c r="C44" s="86" t="s">
        <v>169</v>
      </c>
      <c r="D44" s="86" t="s">
        <v>170</v>
      </c>
      <c r="E44" s="87">
        <v>3</v>
      </c>
      <c r="F44" s="87">
        <f t="shared" si="0"/>
        <v>3</v>
      </c>
      <c r="G44" s="117" t="str">
        <f>VLOOKUP(B44,'[4]Sheet1'!$D$24:$U$64,18,0)</f>
        <v>0</v>
      </c>
      <c r="H44" s="54">
        <f t="shared" si="1"/>
        <v>3</v>
      </c>
      <c r="I44" s="54">
        <v>25</v>
      </c>
      <c r="J44" s="54">
        <v>20</v>
      </c>
      <c r="K44" s="88">
        <v>20</v>
      </c>
      <c r="L44" s="54">
        <v>11</v>
      </c>
      <c r="M44" s="54">
        <v>15</v>
      </c>
      <c r="N44" s="54">
        <f t="shared" si="3"/>
        <v>15</v>
      </c>
      <c r="O44" s="54"/>
      <c r="P44" s="54"/>
      <c r="Q44" s="54"/>
      <c r="R44" s="54"/>
      <c r="S44" s="54"/>
      <c r="T44" s="54"/>
      <c r="U44" s="54"/>
      <c r="V44" s="54">
        <v>-10</v>
      </c>
      <c r="W44" s="54">
        <f t="shared" si="4"/>
        <v>63</v>
      </c>
      <c r="X44" s="89" t="str">
        <f t="shared" si="5"/>
        <v>TB</v>
      </c>
      <c r="Y44" s="90">
        <f t="shared" si="6"/>
        <v>39</v>
      </c>
      <c r="Z44" s="89" t="str">
        <f t="shared" si="7"/>
        <v>Yếu</v>
      </c>
      <c r="AA44" s="55"/>
    </row>
    <row r="45" spans="1:27" s="105" customFormat="1" ht="18" customHeight="1">
      <c r="A45" s="96">
        <v>41</v>
      </c>
      <c r="B45" s="96" t="s">
        <v>171</v>
      </c>
      <c r="C45" s="98" t="s">
        <v>172</v>
      </c>
      <c r="D45" s="98" t="s">
        <v>173</v>
      </c>
      <c r="E45" s="99">
        <v>0</v>
      </c>
      <c r="F45" s="87">
        <f t="shared" si="0"/>
        <v>0</v>
      </c>
      <c r="G45" s="117" t="str">
        <f>VLOOKUP(B45,'[4]Sheet1'!$D$24:$U$64,18,0)</f>
        <v>0</v>
      </c>
      <c r="H45" s="100">
        <f t="shared" si="1"/>
        <v>0</v>
      </c>
      <c r="I45" s="54">
        <v>0</v>
      </c>
      <c r="J45" s="54">
        <f t="shared" si="2"/>
        <v>0</v>
      </c>
      <c r="K45" s="101">
        <v>0</v>
      </c>
      <c r="L45" s="54">
        <v>10</v>
      </c>
      <c r="M45" s="54">
        <v>0</v>
      </c>
      <c r="N45" s="54">
        <f t="shared" si="3"/>
        <v>0</v>
      </c>
      <c r="O45" s="100"/>
      <c r="P45" s="100"/>
      <c r="Q45" s="100"/>
      <c r="R45" s="100"/>
      <c r="S45" s="100"/>
      <c r="T45" s="100"/>
      <c r="U45" s="100"/>
      <c r="V45" s="100">
        <v>-10</v>
      </c>
      <c r="W45" s="100">
        <f t="shared" si="4"/>
        <v>0</v>
      </c>
      <c r="X45" s="102" t="str">
        <f t="shared" si="5"/>
        <v>Kém</v>
      </c>
      <c r="Y45" s="103">
        <f t="shared" si="6"/>
        <v>0</v>
      </c>
      <c r="Z45" s="102" t="str">
        <f t="shared" si="7"/>
        <v>Kém</v>
      </c>
      <c r="AA45" s="104"/>
    </row>
    <row r="46" spans="1:27" s="56" customFormat="1" ht="18" customHeight="1">
      <c r="A46" s="66"/>
      <c r="B46" s="66"/>
      <c r="C46" s="67"/>
      <c r="D46" s="67"/>
      <c r="E46" s="70"/>
      <c r="F46" s="70"/>
      <c r="G46" s="107"/>
      <c r="H46" s="107"/>
      <c r="I46" s="107"/>
      <c r="J46" s="114"/>
      <c r="K46" s="107"/>
      <c r="L46" s="79"/>
      <c r="M46" s="64"/>
      <c r="N46" s="68"/>
      <c r="O46" s="69"/>
      <c r="P46" s="69"/>
      <c r="Q46" s="69"/>
      <c r="R46" s="69"/>
      <c r="S46" s="69"/>
      <c r="T46" s="69"/>
      <c r="U46" s="119" t="s">
        <v>46</v>
      </c>
      <c r="V46" s="119"/>
      <c r="W46" s="119"/>
      <c r="X46" s="119"/>
      <c r="Y46" s="119"/>
      <c r="Z46" s="119"/>
      <c r="AA46" s="119"/>
    </row>
    <row r="47" spans="1:35" s="24" customFormat="1" ht="18.75" customHeight="1">
      <c r="A47" s="2"/>
      <c r="B47" s="31" t="s">
        <v>42</v>
      </c>
      <c r="C47" s="18"/>
      <c r="D47" s="32"/>
      <c r="E47" s="71" t="s">
        <v>16</v>
      </c>
      <c r="F47" s="110"/>
      <c r="G47" s="111"/>
      <c r="H47" s="26"/>
      <c r="I47" s="69"/>
      <c r="J47" s="69"/>
      <c r="K47" s="26"/>
      <c r="L47" s="112"/>
      <c r="M47" s="68"/>
      <c r="N47" s="30"/>
      <c r="O47" s="3"/>
      <c r="P47" s="3"/>
      <c r="Q47" s="3"/>
      <c r="R47" s="5"/>
      <c r="S47" s="5"/>
      <c r="T47" s="5"/>
      <c r="U47" s="75"/>
      <c r="V47" s="75"/>
      <c r="W47" s="2"/>
      <c r="X47" s="76"/>
      <c r="Y47" s="63" t="s">
        <v>47</v>
      </c>
      <c r="Z47" s="77"/>
      <c r="AA47" s="33"/>
      <c r="AB47" s="2"/>
      <c r="AC47" s="33"/>
      <c r="AD47" s="34"/>
      <c r="AE47" s="34"/>
      <c r="AF47" s="35"/>
      <c r="AG47" s="35"/>
      <c r="AH47" s="35"/>
      <c r="AI47" s="35"/>
    </row>
    <row r="48" spans="1:35" s="24" customFormat="1" ht="18.75" customHeight="1">
      <c r="A48" s="19"/>
      <c r="D48" s="23" t="s">
        <v>36</v>
      </c>
      <c r="E48" s="36" t="s">
        <v>33</v>
      </c>
      <c r="F48" s="20" t="s">
        <v>17</v>
      </c>
      <c r="G48" s="60" t="s">
        <v>10</v>
      </c>
      <c r="H48" s="21" t="s">
        <v>11</v>
      </c>
      <c r="I48" s="21" t="s">
        <v>3</v>
      </c>
      <c r="J48" s="60" t="s">
        <v>12</v>
      </c>
      <c r="K48" s="21" t="s">
        <v>13</v>
      </c>
      <c r="L48" s="81" t="s">
        <v>40</v>
      </c>
      <c r="M48" s="65"/>
      <c r="AA48" s="58"/>
      <c r="AB48" s="22"/>
      <c r="AC48" s="37"/>
      <c r="AD48" s="38"/>
      <c r="AE48" s="39"/>
      <c r="AF48" s="35"/>
      <c r="AG48" s="35"/>
      <c r="AH48" s="35"/>
      <c r="AI48" s="35"/>
    </row>
    <row r="49" spans="1:35" s="24" customFormat="1" ht="18.75" customHeight="1">
      <c r="A49" s="19"/>
      <c r="C49" s="40"/>
      <c r="D49" s="23" t="s">
        <v>35</v>
      </c>
      <c r="E49" s="41">
        <f>COUNTIF($Z$5:$Z$45,"XS")</f>
        <v>0</v>
      </c>
      <c r="F49" s="41">
        <f>COUNTIF($Z$5:$Z$45,"Tốt")</f>
        <v>3</v>
      </c>
      <c r="G49" s="61">
        <f>COUNTIF($Z$5:$Z$45,"Khá")</f>
        <v>13</v>
      </c>
      <c r="H49" s="41">
        <f>COUNTIF($Z$5:$Z$45,"TBK")</f>
        <v>0</v>
      </c>
      <c r="I49" s="41">
        <f>COUNTIF($Z$5:$Z$45,"TB")</f>
        <v>16</v>
      </c>
      <c r="J49" s="61">
        <f>COUNTIF($Z$5:$Z$45,"Yếu")</f>
        <v>5</v>
      </c>
      <c r="K49" s="41">
        <f>COUNTIF($Z$5:$Z$45,"Kém")</f>
        <v>4</v>
      </c>
      <c r="L49" s="82">
        <f>E49+F49+G49+H49+I49+J49+K49</f>
        <v>41</v>
      </c>
      <c r="M49" s="65"/>
      <c r="N49" s="42"/>
      <c r="O49" s="43"/>
      <c r="P49" s="43"/>
      <c r="Q49" s="43"/>
      <c r="X49" s="44"/>
      <c r="Z49" s="40"/>
      <c r="AA49" s="58"/>
      <c r="AB49" s="45"/>
      <c r="AC49" s="37"/>
      <c r="AD49" s="38"/>
      <c r="AE49" s="39"/>
      <c r="AF49" s="35"/>
      <c r="AG49" s="35"/>
      <c r="AH49" s="35"/>
      <c r="AI49" s="35"/>
    </row>
    <row r="50" spans="1:35" ht="18.75" customHeight="1">
      <c r="A50" s="120"/>
      <c r="B50" s="120"/>
      <c r="C50" s="46"/>
      <c r="D50" s="47" t="s">
        <v>34</v>
      </c>
      <c r="E50" s="48">
        <f>E49/41%</f>
        <v>0</v>
      </c>
      <c r="F50" s="48">
        <f aca="true" t="shared" si="8" ref="F50:K50">F49/41%</f>
        <v>7.317073170731708</v>
      </c>
      <c r="G50" s="48">
        <f t="shared" si="8"/>
        <v>31.707317073170735</v>
      </c>
      <c r="H50" s="48">
        <f t="shared" si="8"/>
        <v>0</v>
      </c>
      <c r="I50" s="48">
        <f t="shared" si="8"/>
        <v>39.02439024390244</v>
      </c>
      <c r="J50" s="116">
        <f t="shared" si="8"/>
        <v>12.195121951219512</v>
      </c>
      <c r="K50" s="48">
        <f t="shared" si="8"/>
        <v>9.75609756097561</v>
      </c>
      <c r="L50" s="83">
        <f>E50+F50+G50+H50+I50+J50+K50</f>
        <v>100</v>
      </c>
      <c r="M50" s="65"/>
      <c r="N50" s="42"/>
      <c r="O50" s="43"/>
      <c r="P50" s="43"/>
      <c r="Q50" s="43"/>
      <c r="R50" s="24"/>
      <c r="S50" s="24"/>
      <c r="T50" s="24"/>
      <c r="U50" s="24"/>
      <c r="V50" s="24"/>
      <c r="W50" s="24"/>
      <c r="X50" s="120" t="s">
        <v>48</v>
      </c>
      <c r="Y50" s="120"/>
      <c r="Z50" s="120"/>
      <c r="AA50" s="58"/>
      <c r="AB50" s="38"/>
      <c r="AC50" s="27"/>
      <c r="AD50" s="28"/>
      <c r="AE50" s="29"/>
      <c r="AF50" s="30"/>
      <c r="AG50" s="30"/>
      <c r="AH50" s="30"/>
      <c r="AI50" s="30"/>
    </row>
    <row r="51" ht="21" customHeight="1"/>
    <row r="52" spans="23:26" ht="21" customHeight="1">
      <c r="W52" s="130"/>
      <c r="X52" s="130"/>
      <c r="Y52" s="130"/>
      <c r="Z52" s="130"/>
    </row>
    <row r="53" ht="21" customHeight="1"/>
    <row r="54" ht="21" customHeight="1"/>
    <row r="55" ht="21" customHeight="1"/>
    <row r="56" ht="21" customHeight="1"/>
    <row r="143" spans="1:27" s="56" customFormat="1" ht="18" customHeight="1">
      <c r="A143" s="85">
        <v>42</v>
      </c>
      <c r="B143" s="85" t="s">
        <v>176</v>
      </c>
      <c r="C143" s="86" t="s">
        <v>174</v>
      </c>
      <c r="D143" s="86" t="s">
        <v>61</v>
      </c>
      <c r="E143" s="87">
        <v>3</v>
      </c>
      <c r="F143" s="87">
        <f>E143</f>
        <v>3</v>
      </c>
      <c r="G143" s="54">
        <v>12</v>
      </c>
      <c r="H143" s="54">
        <f>F143+G143</f>
        <v>15</v>
      </c>
      <c r="I143" s="54">
        <v>25</v>
      </c>
      <c r="J143" s="54">
        <v>25</v>
      </c>
      <c r="K143" s="88">
        <v>20</v>
      </c>
      <c r="L143" s="87">
        <v>20</v>
      </c>
      <c r="M143" s="54">
        <v>25</v>
      </c>
      <c r="N143" s="87">
        <v>20</v>
      </c>
      <c r="O143" s="54"/>
      <c r="P143" s="54"/>
      <c r="Q143" s="54"/>
      <c r="R143" s="54"/>
      <c r="S143" s="54"/>
      <c r="T143" s="54"/>
      <c r="U143" s="54"/>
      <c r="V143" s="54"/>
      <c r="W143" s="54">
        <f>E143+I143+K143+M143+O143</f>
        <v>73</v>
      </c>
      <c r="X143" s="89" t="str">
        <f>IF(W143&lt;35,"Kém",IF(W143&lt;50,"Yếu",IF(W143&lt;65,"TB",IF(W143&lt;80,"Khá",IF(W143&lt;90,"Tốt","XS")))))</f>
        <v>Khá</v>
      </c>
      <c r="Y143" s="90">
        <f>ROUND((H143+J143+L143+N143+R143+S143+T143+U143+V143),0)</f>
        <v>80</v>
      </c>
      <c r="Z143" s="89" t="str">
        <f>IF(Y143&lt;35,"Kém",IF(Y143&lt;50,"Yếu",IF(Y143&lt;65,"TB",IF(Y143&lt;80,"Khá",IF(Y143&lt;90,"Tốt","XS")))))</f>
        <v>Tốt</v>
      </c>
      <c r="AA143" s="55" t="s">
        <v>177</v>
      </c>
    </row>
  </sheetData>
  <sheetProtection/>
  <mergeCells count="18">
    <mergeCell ref="W52:Z52"/>
    <mergeCell ref="A1:AC1"/>
    <mergeCell ref="A2:AC2"/>
    <mergeCell ref="W3:Z3"/>
    <mergeCell ref="AA3:AA4"/>
    <mergeCell ref="K3:L3"/>
    <mergeCell ref="M3:N3"/>
    <mergeCell ref="O3:T3"/>
    <mergeCell ref="AD5:AG5"/>
    <mergeCell ref="U46:AA46"/>
    <mergeCell ref="A50:B50"/>
    <mergeCell ref="X50:Z50"/>
    <mergeCell ref="A3:A4"/>
    <mergeCell ref="B3:B4"/>
    <mergeCell ref="C3:C4"/>
    <mergeCell ref="D3:D4"/>
    <mergeCell ref="E3:H3"/>
    <mergeCell ref="I3:J3"/>
  </mergeCells>
  <printOptions/>
  <pageMargins left="0.36" right="0" top="0.25" bottom="0" header="0.511811023622047" footer="0.511811023622047"/>
  <pageSetup horizontalDpi="600" verticalDpi="600" orientation="portrait" paperSize="9" scale="6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6"/>
      <c r="C1"/>
    </row>
    <row r="2" ht="15.75" thickBot="1">
      <c r="A2" s="6"/>
    </row>
    <row r="3" spans="1:3" ht="15.75" thickBot="1">
      <c r="A3" s="6"/>
      <c r="C3" s="6"/>
    </row>
    <row r="4" spans="1:3" ht="15">
      <c r="A4" s="6"/>
      <c r="C4" s="6"/>
    </row>
    <row r="5" ht="15">
      <c r="C5" s="6"/>
    </row>
    <row r="6" ht="15.75" thickBot="1">
      <c r="C6" s="6"/>
    </row>
    <row r="7" spans="1:3" ht="15">
      <c r="A7" s="6"/>
      <c r="C7" s="6"/>
    </row>
    <row r="8" spans="1:3" ht="15">
      <c r="A8" s="6"/>
      <c r="C8" s="6"/>
    </row>
    <row r="9" spans="1:3" ht="15">
      <c r="A9" s="6"/>
      <c r="C9" s="6"/>
    </row>
    <row r="10" spans="1:3" ht="15">
      <c r="A10" s="6"/>
      <c r="C10" s="6"/>
    </row>
    <row r="11" spans="1:3" ht="15.75" thickBot="1">
      <c r="A11" s="6"/>
      <c r="C11" s="6"/>
    </row>
    <row r="12" ht="15">
      <c r="C12" s="6"/>
    </row>
    <row r="13" ht="15.75" thickBot="1">
      <c r="C13" s="6"/>
    </row>
    <row r="14" spans="1:3" ht="15.75" thickBot="1">
      <c r="A14" s="6"/>
      <c r="C14" s="6"/>
    </row>
    <row r="15" ht="15">
      <c r="A15" s="6"/>
    </row>
    <row r="16" ht="15.75" thickBot="1">
      <c r="A16" s="6"/>
    </row>
    <row r="17" spans="1:3" ht="15.75" thickBot="1">
      <c r="A17" s="6"/>
      <c r="C17" s="6"/>
    </row>
    <row r="18" ht="15">
      <c r="C18" s="6"/>
    </row>
    <row r="19" ht="15">
      <c r="C19" s="6"/>
    </row>
    <row r="20" spans="1:3" ht="15">
      <c r="A20" s="6"/>
      <c r="C20" s="6"/>
    </row>
    <row r="21" spans="1:3" ht="15">
      <c r="A21" s="6"/>
      <c r="C21" s="6"/>
    </row>
    <row r="22" spans="1:3" ht="15">
      <c r="A22" s="6"/>
      <c r="C22" s="6"/>
    </row>
    <row r="23" spans="1:3" ht="15">
      <c r="A23" s="6"/>
      <c r="C23" s="6"/>
    </row>
    <row r="24" ht="15">
      <c r="A24" s="6"/>
    </row>
    <row r="25" ht="15">
      <c r="A25" s="6"/>
    </row>
    <row r="26" spans="1:3" ht="15.75" thickBot="1">
      <c r="A26" s="6"/>
      <c r="C26" s="6"/>
    </row>
    <row r="27" spans="1:3" ht="15">
      <c r="A27" s="6"/>
      <c r="C27" s="6"/>
    </row>
    <row r="28" spans="1:3" ht="15">
      <c r="A28" s="6"/>
      <c r="C28" s="6"/>
    </row>
    <row r="29" spans="1:3" ht="15">
      <c r="A29" s="6"/>
      <c r="C29" s="6"/>
    </row>
    <row r="30" spans="1:3" ht="15">
      <c r="A30" s="6"/>
      <c r="C30" s="6"/>
    </row>
    <row r="31" spans="1:3" ht="15">
      <c r="A31" s="6"/>
      <c r="C31" s="6"/>
    </row>
    <row r="32" spans="1:3" ht="15">
      <c r="A32" s="6"/>
      <c r="C32" s="6"/>
    </row>
    <row r="33" spans="1:3" ht="15">
      <c r="A33" s="6"/>
      <c r="C33" s="6"/>
    </row>
    <row r="34" spans="1:3" ht="15">
      <c r="A34" s="6"/>
      <c r="C34" s="6"/>
    </row>
    <row r="35" spans="1:3" ht="15">
      <c r="A35" s="6"/>
      <c r="C35" s="6"/>
    </row>
    <row r="36" spans="1:3" ht="15">
      <c r="A36" s="6"/>
      <c r="C36" s="6"/>
    </row>
    <row r="37" ht="15">
      <c r="A37" s="6"/>
    </row>
    <row r="38" ht="15">
      <c r="A38" s="6"/>
    </row>
    <row r="39" spans="1:3" ht="15">
      <c r="A39" s="6"/>
      <c r="C39" s="6"/>
    </row>
    <row r="40" spans="1:3" ht="15">
      <c r="A40" s="6"/>
      <c r="C40" s="6"/>
    </row>
    <row r="41" spans="1:3" ht="15">
      <c r="A41" s="6"/>
      <c r="C41" s="6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7" t="e">
        <v>#REF!</v>
      </c>
      <c r="C1" s="16"/>
    </row>
    <row r="2" ht="13.5" thickBot="1">
      <c r="A2" s="7" t="s">
        <v>18</v>
      </c>
    </row>
    <row r="3" spans="1:3" ht="13.5" thickBot="1">
      <c r="A3" s="8" t="s">
        <v>29</v>
      </c>
      <c r="C3" s="9" t="s">
        <v>19</v>
      </c>
    </row>
    <row r="4" spans="1:3" ht="15">
      <c r="A4" s="8" t="e">
        <v>#REF!</v>
      </c>
      <c r="C4" s="16"/>
    </row>
    <row r="5" ht="15">
      <c r="C5" s="16"/>
    </row>
    <row r="6" ht="15.75" thickBot="1">
      <c r="C6" s="16"/>
    </row>
    <row r="7" spans="1:3" ht="15">
      <c r="A7" s="10" t="s">
        <v>20</v>
      </c>
      <c r="C7" s="16"/>
    </row>
    <row r="8" spans="1:3" ht="15">
      <c r="A8" s="11" t="s">
        <v>21</v>
      </c>
      <c r="C8" s="16"/>
    </row>
    <row r="9" spans="1:3" ht="15">
      <c r="A9" s="12" t="s">
        <v>22</v>
      </c>
      <c r="C9" s="16"/>
    </row>
    <row r="10" spans="1:3" ht="15">
      <c r="A10" s="11" t="s">
        <v>23</v>
      </c>
      <c r="C10" s="16"/>
    </row>
    <row r="11" spans="1:3" ht="15.75" thickBot="1">
      <c r="A11" s="13" t="s">
        <v>24</v>
      </c>
      <c r="C11" s="16"/>
    </row>
    <row r="12" ht="15">
      <c r="C12" s="16"/>
    </row>
    <row r="13" ht="15.75" thickBot="1">
      <c r="C13" s="16"/>
    </row>
    <row r="14" spans="1:3" ht="15.75" thickBot="1">
      <c r="A14" s="9" t="s">
        <v>25</v>
      </c>
      <c r="C14" s="16"/>
    </row>
    <row r="15" ht="15">
      <c r="A15" s="16"/>
    </row>
    <row r="16" ht="15.75" thickBot="1">
      <c r="A16" s="16"/>
    </row>
    <row r="17" spans="1:3" ht="15.75" thickBot="1">
      <c r="A17" s="16"/>
      <c r="C17" s="9" t="s">
        <v>26</v>
      </c>
    </row>
    <row r="18" ht="15">
      <c r="C18" s="16"/>
    </row>
    <row r="19" ht="15">
      <c r="C19" s="16"/>
    </row>
    <row r="20" spans="1:3" ht="15">
      <c r="A20" s="14" t="s">
        <v>27</v>
      </c>
      <c r="C20" s="16"/>
    </row>
    <row r="21" spans="1:3" ht="15">
      <c r="A21" s="16"/>
      <c r="C21" s="16"/>
    </row>
    <row r="22" spans="1:3" ht="15">
      <c r="A22" s="16"/>
      <c r="C22" s="16"/>
    </row>
    <row r="23" spans="1:3" ht="15">
      <c r="A23" s="16"/>
      <c r="C23" s="16"/>
    </row>
    <row r="24" ht="15">
      <c r="A24" s="16"/>
    </row>
    <row r="25" ht="15">
      <c r="A25" s="16"/>
    </row>
    <row r="26" spans="1:3" ht="15.75" thickBot="1">
      <c r="A26" s="16"/>
      <c r="C26" s="15" t="s">
        <v>28</v>
      </c>
    </row>
    <row r="27" spans="1:3" ht="15">
      <c r="A27" s="16"/>
      <c r="C27" s="16"/>
    </row>
    <row r="28" spans="1:3" ht="15">
      <c r="A28" s="16"/>
      <c r="C28" s="16"/>
    </row>
    <row r="29" spans="1:3" ht="15">
      <c r="A29" s="16"/>
      <c r="C29" s="16"/>
    </row>
    <row r="30" spans="1:3" ht="15">
      <c r="A30" s="16"/>
      <c r="C30" s="16"/>
    </row>
    <row r="31" spans="1:3" ht="15">
      <c r="A31" s="16"/>
      <c r="C31" s="16"/>
    </row>
    <row r="32" spans="1:3" ht="15">
      <c r="A32" s="16"/>
      <c r="C32" s="16"/>
    </row>
    <row r="33" spans="1:3" ht="15">
      <c r="A33" s="16"/>
      <c r="C33" s="16"/>
    </row>
    <row r="34" spans="1:3" ht="15">
      <c r="A34" s="16"/>
      <c r="C34" s="16"/>
    </row>
    <row r="35" spans="1:3" ht="15">
      <c r="A35" s="16"/>
      <c r="C35" s="16"/>
    </row>
    <row r="36" spans="1:3" ht="15">
      <c r="A36" s="16"/>
      <c r="C36" s="16"/>
    </row>
    <row r="37" ht="15">
      <c r="A37" s="16"/>
    </row>
    <row r="38" ht="15">
      <c r="A38" s="16"/>
    </row>
    <row r="39" spans="1:3" ht="15">
      <c r="A39" s="16"/>
      <c r="C39" s="16"/>
    </row>
    <row r="40" spans="1:3" ht="15">
      <c r="A40" s="16"/>
      <c r="C40" s="16"/>
    </row>
    <row r="41" spans="1:3" ht="15">
      <c r="A41" s="16"/>
      <c r="C41" s="16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7" t="s">
        <v>30</v>
      </c>
      <c r="C1" s="16"/>
    </row>
    <row r="2" ht="13.5" thickBot="1">
      <c r="A2" s="7" t="s">
        <v>31</v>
      </c>
    </row>
    <row r="3" spans="1:3" ht="13.5" thickBot="1">
      <c r="A3" s="8" t="s">
        <v>32</v>
      </c>
      <c r="C3" s="9" t="s">
        <v>19</v>
      </c>
    </row>
    <row r="4" spans="1:3" ht="15">
      <c r="A4" s="8">
        <v>3</v>
      </c>
      <c r="C4"/>
    </row>
    <row r="5" ht="15">
      <c r="C5"/>
    </row>
    <row r="6" ht="15.75" thickBot="1">
      <c r="C6"/>
    </row>
    <row r="7" spans="1:3" ht="15">
      <c r="A7" s="10" t="s">
        <v>20</v>
      </c>
      <c r="C7"/>
    </row>
    <row r="8" spans="1:3" ht="15">
      <c r="A8" s="11" t="s">
        <v>21</v>
      </c>
      <c r="C8"/>
    </row>
    <row r="9" spans="1:3" ht="15">
      <c r="A9" s="12" t="s">
        <v>22</v>
      </c>
      <c r="C9"/>
    </row>
    <row r="10" spans="1:3" ht="15">
      <c r="A10" s="11" t="s">
        <v>23</v>
      </c>
      <c r="C10"/>
    </row>
    <row r="11" spans="1:3" ht="15.75" thickBot="1">
      <c r="A11" s="13" t="s">
        <v>24</v>
      </c>
      <c r="C11"/>
    </row>
    <row r="12" ht="15">
      <c r="C12"/>
    </row>
    <row r="13" ht="15.75" thickBot="1">
      <c r="C13"/>
    </row>
    <row r="14" spans="1:3" ht="15.75" thickBot="1">
      <c r="A14" s="9" t="s">
        <v>25</v>
      </c>
      <c r="C14"/>
    </row>
    <row r="15" ht="15">
      <c r="A15"/>
    </row>
    <row r="16" ht="15.75" thickBot="1">
      <c r="A16"/>
    </row>
    <row r="17" spans="1:3" ht="15.75" thickBot="1">
      <c r="A17"/>
      <c r="C17" s="9" t="s">
        <v>26</v>
      </c>
    </row>
    <row r="18" ht="15">
      <c r="C18"/>
    </row>
    <row r="19" ht="15">
      <c r="C19"/>
    </row>
    <row r="20" spans="1:3" ht="15">
      <c r="A20" s="14" t="s">
        <v>27</v>
      </c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 s="15" t="s">
        <v>28</v>
      </c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7" t="s">
        <v>30</v>
      </c>
      <c r="C1" s="16"/>
    </row>
    <row r="2" ht="13.5" thickBot="1">
      <c r="A2" s="7" t="s">
        <v>31</v>
      </c>
    </row>
    <row r="3" spans="1:3" ht="13.5" thickBot="1">
      <c r="A3" s="8" t="s">
        <v>32</v>
      </c>
      <c r="C3" s="9" t="s">
        <v>19</v>
      </c>
    </row>
    <row r="4" spans="1:3" ht="15">
      <c r="A4" s="8">
        <v>3</v>
      </c>
      <c r="C4" s="17"/>
    </row>
    <row r="5" ht="15">
      <c r="C5" s="17"/>
    </row>
    <row r="6" ht="15.75" thickBot="1">
      <c r="C6" s="17"/>
    </row>
    <row r="7" spans="1:3" ht="15">
      <c r="A7" s="10" t="s">
        <v>20</v>
      </c>
      <c r="C7" s="17"/>
    </row>
    <row r="8" spans="1:3" ht="15">
      <c r="A8" s="11" t="s">
        <v>21</v>
      </c>
      <c r="C8" s="17"/>
    </row>
    <row r="9" spans="1:3" ht="15">
      <c r="A9" s="12" t="s">
        <v>22</v>
      </c>
      <c r="C9" s="17"/>
    </row>
    <row r="10" spans="1:3" ht="15">
      <c r="A10" s="11" t="s">
        <v>23</v>
      </c>
      <c r="C10" s="17"/>
    </row>
    <row r="11" spans="1:3" ht="15.75" thickBot="1">
      <c r="A11" s="13" t="s">
        <v>24</v>
      </c>
      <c r="C11" s="17"/>
    </row>
    <row r="12" ht="15">
      <c r="C12" s="17"/>
    </row>
    <row r="13" ht="15.75" thickBot="1">
      <c r="C13" s="17"/>
    </row>
    <row r="14" spans="1:3" ht="15.75" thickBot="1">
      <c r="A14" s="9" t="s">
        <v>25</v>
      </c>
      <c r="C14" s="17"/>
    </row>
    <row r="15" ht="15">
      <c r="A15" s="17"/>
    </row>
    <row r="16" ht="15.75" thickBot="1">
      <c r="A16" s="17"/>
    </row>
    <row r="17" spans="1:3" ht="15.75" thickBot="1">
      <c r="A17" s="17"/>
      <c r="C17" s="9" t="s">
        <v>26</v>
      </c>
    </row>
    <row r="18" ht="15">
      <c r="C18" s="17"/>
    </row>
    <row r="19" ht="15">
      <c r="C19" s="17"/>
    </row>
    <row r="20" spans="1:3" ht="15">
      <c r="A20" s="14" t="s">
        <v>27</v>
      </c>
      <c r="C20" s="17"/>
    </row>
    <row r="21" spans="1:3" ht="15">
      <c r="A21" s="17"/>
      <c r="C21" s="17"/>
    </row>
    <row r="22" spans="1:3" ht="15">
      <c r="A22" s="17"/>
      <c r="C22" s="17"/>
    </row>
    <row r="23" spans="1:3" ht="15">
      <c r="A23" s="17"/>
      <c r="C23" s="17"/>
    </row>
    <row r="24" ht="15">
      <c r="A24" s="17"/>
    </row>
    <row r="25" ht="15">
      <c r="A25" s="17"/>
    </row>
    <row r="26" spans="1:3" ht="15.75" thickBot="1">
      <c r="A26" s="17"/>
      <c r="C26" s="15" t="s">
        <v>28</v>
      </c>
    </row>
    <row r="27" spans="1:3" ht="15">
      <c r="A27" s="17"/>
      <c r="C27" s="17"/>
    </row>
    <row r="28" spans="1:3" ht="15">
      <c r="A28" s="17"/>
      <c r="C28" s="17"/>
    </row>
    <row r="29" spans="1:3" ht="15">
      <c r="A29" s="17"/>
      <c r="C29" s="17"/>
    </row>
    <row r="30" spans="1:3" ht="15">
      <c r="A30" s="17"/>
      <c r="C30" s="17"/>
    </row>
    <row r="31" spans="1:3" ht="15">
      <c r="A31" s="17"/>
      <c r="C31" s="17"/>
    </row>
    <row r="32" spans="1:3" ht="15">
      <c r="A32" s="17"/>
      <c r="C32" s="17"/>
    </row>
    <row r="33" spans="1:3" ht="15">
      <c r="A33" s="17"/>
      <c r="C33" s="17"/>
    </row>
    <row r="34" spans="1:3" ht="15">
      <c r="A34" s="17"/>
      <c r="C34" s="17"/>
    </row>
    <row r="35" spans="1:3" ht="15">
      <c r="A35" s="17"/>
      <c r="C35" s="17"/>
    </row>
    <row r="36" spans="1:3" ht="15">
      <c r="A36" s="17"/>
      <c r="C36" s="17"/>
    </row>
    <row r="37" ht="15">
      <c r="A37" s="17"/>
    </row>
    <row r="38" ht="15">
      <c r="A38" s="17"/>
    </row>
    <row r="39" spans="1:3" ht="15">
      <c r="A39" s="17"/>
      <c r="C39" s="17"/>
    </row>
    <row r="40" spans="1:3" ht="15">
      <c r="A40" s="17"/>
      <c r="C40" s="17"/>
    </row>
    <row r="41" spans="1:3" ht="15">
      <c r="A41" s="17"/>
      <c r="C41" s="17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ht="12.75">
      <c r="A1" s="7" t="s">
        <v>37</v>
      </c>
    </row>
    <row r="2" ht="13.5" thickBot="1">
      <c r="A2" s="7" t="s">
        <v>31</v>
      </c>
    </row>
    <row r="3" spans="1:3" ht="13.5" thickBot="1">
      <c r="A3" s="8" t="s">
        <v>32</v>
      </c>
      <c r="C3" s="9" t="s">
        <v>19</v>
      </c>
    </row>
    <row r="4" ht="12.75">
      <c r="A4" s="8">
        <v>3</v>
      </c>
    </row>
    <row r="6" ht="13.5" thickBot="1"/>
    <row r="7" ht="12.75">
      <c r="A7" s="10" t="s">
        <v>20</v>
      </c>
    </row>
    <row r="8" ht="12.75">
      <c r="A8" s="11" t="s">
        <v>21</v>
      </c>
    </row>
    <row r="9" ht="12.75">
      <c r="A9" s="12" t="s">
        <v>22</v>
      </c>
    </row>
    <row r="10" ht="12.75">
      <c r="A10" s="11" t="s">
        <v>23</v>
      </c>
    </row>
    <row r="11" ht="13.5" thickBot="1">
      <c r="A11" s="13" t="s">
        <v>24</v>
      </c>
    </row>
    <row r="13" ht="13.5" thickBot="1"/>
    <row r="14" ht="13.5" thickBot="1">
      <c r="A14" s="9" t="s">
        <v>25</v>
      </c>
    </row>
    <row r="16" ht="13.5" thickBot="1"/>
    <row r="17" ht="13.5" thickBot="1">
      <c r="C17" s="9" t="s">
        <v>26</v>
      </c>
    </row>
    <row r="20" ht="12.75">
      <c r="A20" s="14" t="s">
        <v>27</v>
      </c>
    </row>
    <row r="26" ht="13.5" thickBot="1">
      <c r="C26" s="15" t="s">
        <v>28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130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3" sqref="A3:A4"/>
    </sheetView>
  </sheetViews>
  <sheetFormatPr defaultColWidth="9" defaultRowHeight="15"/>
  <cols>
    <col min="1" max="1" width="3.69921875" style="2" customWidth="1"/>
    <col min="2" max="2" width="16.296875" style="49" customWidth="1"/>
    <col min="3" max="3" width="15.69921875" style="3" customWidth="1"/>
    <col min="4" max="4" width="6.09765625" style="26" customWidth="1"/>
    <col min="5" max="6" width="3.8984375" style="50" customWidth="1"/>
    <col min="7" max="7" width="3.8984375" style="59" customWidth="1"/>
    <col min="8" max="8" width="3.8984375" style="50" customWidth="1"/>
    <col min="9" max="10" width="3.8984375" style="25" customWidth="1"/>
    <col min="11" max="11" width="4.3984375" style="25" customWidth="1"/>
    <col min="12" max="12" width="3.8984375" style="84" customWidth="1"/>
    <col min="13" max="15" width="3.8984375" style="25" customWidth="1"/>
    <col min="16" max="17" width="3.8984375" style="25" hidden="1" customWidth="1"/>
    <col min="18" max="18" width="6.296875" style="25" customWidth="1"/>
    <col min="19" max="20" width="5.19921875" style="25" hidden="1" customWidth="1"/>
    <col min="21" max="22" width="3.8984375" style="25" customWidth="1"/>
    <col min="23" max="23" width="3.796875" style="4" customWidth="1"/>
    <col min="24" max="24" width="5" style="4" customWidth="1"/>
    <col min="25" max="26" width="5.8984375" style="51" customWidth="1"/>
    <col min="27" max="27" width="10.296875" style="27" customWidth="1"/>
    <col min="28" max="16384" width="9" style="25" customWidth="1"/>
  </cols>
  <sheetData>
    <row r="1" spans="1:29" s="52" customFormat="1" ht="27" customHeight="1">
      <c r="A1" s="131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</row>
    <row r="2" spans="1:29" s="52" customFormat="1" ht="30.75" customHeight="1">
      <c r="A2" s="133" t="s">
        <v>347</v>
      </c>
      <c r="B2" s="133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</row>
    <row r="3" spans="1:27" s="53" customFormat="1" ht="19.5" customHeight="1">
      <c r="A3" s="121" t="s">
        <v>4</v>
      </c>
      <c r="B3" s="122" t="s">
        <v>5</v>
      </c>
      <c r="C3" s="123" t="s">
        <v>15</v>
      </c>
      <c r="D3" s="124" t="s">
        <v>6</v>
      </c>
      <c r="E3" s="125" t="s">
        <v>43</v>
      </c>
      <c r="F3" s="126"/>
      <c r="G3" s="126"/>
      <c r="H3" s="127"/>
      <c r="I3" s="128" t="s">
        <v>0</v>
      </c>
      <c r="J3" s="129"/>
      <c r="K3" s="128" t="s">
        <v>1</v>
      </c>
      <c r="L3" s="137"/>
      <c r="M3" s="128" t="s">
        <v>45</v>
      </c>
      <c r="N3" s="129"/>
      <c r="O3" s="128" t="s">
        <v>2</v>
      </c>
      <c r="P3" s="137"/>
      <c r="Q3" s="137"/>
      <c r="R3" s="137"/>
      <c r="S3" s="137"/>
      <c r="T3" s="129"/>
      <c r="U3" s="57" t="s">
        <v>41</v>
      </c>
      <c r="V3" s="57" t="s">
        <v>44</v>
      </c>
      <c r="W3" s="135" t="s">
        <v>14</v>
      </c>
      <c r="X3" s="136"/>
      <c r="Y3" s="136"/>
      <c r="Z3" s="136"/>
      <c r="AA3" s="122" t="s">
        <v>7</v>
      </c>
    </row>
    <row r="4" spans="1:27" s="62" customFormat="1" ht="78" customHeight="1">
      <c r="A4" s="121"/>
      <c r="B4" s="122"/>
      <c r="C4" s="123"/>
      <c r="D4" s="124"/>
      <c r="E4" s="78" t="s">
        <v>8</v>
      </c>
      <c r="F4" s="78" t="s">
        <v>9</v>
      </c>
      <c r="G4" s="78" t="s">
        <v>38</v>
      </c>
      <c r="H4" s="78" t="s">
        <v>9</v>
      </c>
      <c r="I4" s="78" t="s">
        <v>8</v>
      </c>
      <c r="J4" s="78" t="s">
        <v>9</v>
      </c>
      <c r="K4" s="78" t="s">
        <v>8</v>
      </c>
      <c r="L4" s="78" t="s">
        <v>9</v>
      </c>
      <c r="M4" s="78" t="s">
        <v>8</v>
      </c>
      <c r="N4" s="78" t="s">
        <v>9</v>
      </c>
      <c r="O4" s="78" t="s">
        <v>8</v>
      </c>
      <c r="P4" s="92" t="s">
        <v>62</v>
      </c>
      <c r="Q4" s="92" t="s">
        <v>63</v>
      </c>
      <c r="R4" s="78" t="s">
        <v>50</v>
      </c>
      <c r="S4" s="78" t="s">
        <v>51</v>
      </c>
      <c r="T4" s="78" t="s">
        <v>52</v>
      </c>
      <c r="U4" s="78" t="s">
        <v>49</v>
      </c>
      <c r="V4" s="78">
        <v>-10</v>
      </c>
      <c r="W4" s="78" t="s">
        <v>8</v>
      </c>
      <c r="X4" s="78" t="s">
        <v>39</v>
      </c>
      <c r="Y4" s="78" t="s">
        <v>9</v>
      </c>
      <c r="Z4" s="78" t="s">
        <v>39</v>
      </c>
      <c r="AA4" s="122"/>
    </row>
    <row r="5" spans="1:33" s="56" customFormat="1" ht="18" customHeight="1">
      <c r="A5" s="85">
        <v>1</v>
      </c>
      <c r="B5" s="109" t="s">
        <v>265</v>
      </c>
      <c r="C5" s="86" t="s">
        <v>266</v>
      </c>
      <c r="D5" s="86" t="s">
        <v>57</v>
      </c>
      <c r="E5" s="87">
        <v>3</v>
      </c>
      <c r="F5" s="87">
        <f>E5</f>
        <v>3</v>
      </c>
      <c r="G5" s="54" t="str">
        <f>VLOOKUP(B5,'[3]Sheet1'!$D$24:$U$51,18,0)</f>
        <v>14</v>
      </c>
      <c r="H5" s="54">
        <f>F5+G5</f>
        <v>17</v>
      </c>
      <c r="I5" s="54">
        <v>25</v>
      </c>
      <c r="J5" s="54">
        <v>20</v>
      </c>
      <c r="K5" s="88">
        <v>20</v>
      </c>
      <c r="L5" s="54">
        <v>13</v>
      </c>
      <c r="M5" s="54">
        <v>25</v>
      </c>
      <c r="N5" s="54">
        <v>15</v>
      </c>
      <c r="O5" s="54">
        <v>10</v>
      </c>
      <c r="P5" s="54"/>
      <c r="Q5" s="54"/>
      <c r="R5" s="54">
        <v>10</v>
      </c>
      <c r="S5" s="54"/>
      <c r="T5" s="54"/>
      <c r="U5" s="54"/>
      <c r="V5" s="54"/>
      <c r="W5" s="54">
        <f>E5+I5+K5+M5+O5</f>
        <v>83</v>
      </c>
      <c r="X5" s="89" t="str">
        <f>IF(W5&lt;35,"Kém",IF(W5&lt;50,"Yếu",IF(W5&lt;65,"TB",IF(W5&lt;80,"Khá",IF(W5&lt;90,"Tốt","XS")))))</f>
        <v>Tốt</v>
      </c>
      <c r="Y5" s="90">
        <f>ROUND((H5+J5+L5+N5+R5+S5+T5+U5+V5),0)</f>
        <v>75</v>
      </c>
      <c r="Z5" s="89" t="str">
        <f>IF(Y5&lt;35,"Kém",IF(Y5&lt;50,"Yếu",IF(Y5&lt;65,"TB",IF(Y5&lt;80,"Khá",IF(Y5&lt;90,"Tốt","XS")))))</f>
        <v>Khá</v>
      </c>
      <c r="AA5" s="55" t="s">
        <v>175</v>
      </c>
      <c r="AD5" s="138"/>
      <c r="AE5" s="138"/>
      <c r="AF5" s="138"/>
      <c r="AG5" s="138"/>
    </row>
    <row r="6" spans="1:30" s="56" customFormat="1" ht="18" customHeight="1">
      <c r="A6" s="85">
        <v>2</v>
      </c>
      <c r="B6" s="85" t="s">
        <v>267</v>
      </c>
      <c r="C6" s="86" t="s">
        <v>268</v>
      </c>
      <c r="D6" s="86" t="s">
        <v>269</v>
      </c>
      <c r="E6" s="87">
        <v>3</v>
      </c>
      <c r="F6" s="87">
        <f aca="true" t="shared" si="0" ref="F6:F32">E6</f>
        <v>3</v>
      </c>
      <c r="G6" s="54" t="str">
        <f>VLOOKUP(B6,'[3]Sheet1'!$D$24:$U$51,18,0)</f>
        <v>10</v>
      </c>
      <c r="H6" s="54">
        <f aca="true" t="shared" si="1" ref="H6:H32">F6+G6</f>
        <v>13</v>
      </c>
      <c r="I6" s="54">
        <v>25</v>
      </c>
      <c r="J6" s="54">
        <v>20</v>
      </c>
      <c r="K6" s="88">
        <v>14</v>
      </c>
      <c r="L6" s="54">
        <v>11</v>
      </c>
      <c r="M6" s="54">
        <v>25</v>
      </c>
      <c r="N6" s="54">
        <v>15</v>
      </c>
      <c r="O6" s="54"/>
      <c r="P6" s="54"/>
      <c r="Q6" s="54"/>
      <c r="R6" s="54"/>
      <c r="S6" s="54"/>
      <c r="T6" s="54"/>
      <c r="U6" s="54">
        <v>5</v>
      </c>
      <c r="V6" s="54"/>
      <c r="W6" s="54">
        <f>E6+I6+K6+M6+O6</f>
        <v>67</v>
      </c>
      <c r="X6" s="89" t="str">
        <f>IF(W6&lt;35,"Kém",IF(W6&lt;50,"Yếu",IF(W6&lt;65,"TB",IF(W6&lt;80,"Khá",IF(W6&lt;90,"Tốt","XS")))))</f>
        <v>Khá</v>
      </c>
      <c r="Y6" s="90">
        <f>ROUND((H6+J6+L6+N6+R6+S6+T6+U6+V6),0)</f>
        <v>64</v>
      </c>
      <c r="Z6" s="89" t="str">
        <f>IF(Y6&lt;35,"Kém",IF(Y6&lt;50,"Yếu",IF(Y6&lt;65,"TB",IF(Y6&lt;80,"Khá",IF(Y6&lt;90,"Tốt","XS")))))</f>
        <v>TB</v>
      </c>
      <c r="AA6" s="55"/>
      <c r="AB6" s="94"/>
      <c r="AC6" s="94"/>
      <c r="AD6" s="94"/>
    </row>
    <row r="7" spans="1:30" s="56" customFormat="1" ht="18" customHeight="1">
      <c r="A7" s="85">
        <v>3</v>
      </c>
      <c r="B7" s="85" t="s">
        <v>270</v>
      </c>
      <c r="C7" s="86" t="s">
        <v>271</v>
      </c>
      <c r="D7" s="86" t="s">
        <v>272</v>
      </c>
      <c r="E7" s="87">
        <v>3</v>
      </c>
      <c r="F7" s="87">
        <f t="shared" si="0"/>
        <v>3</v>
      </c>
      <c r="G7" s="54" t="str">
        <f>VLOOKUP(B7,'[3]Sheet1'!$D$24:$U$51,18,0)</f>
        <v>10</v>
      </c>
      <c r="H7" s="54">
        <f t="shared" si="1"/>
        <v>13</v>
      </c>
      <c r="I7" s="54">
        <v>25</v>
      </c>
      <c r="J7" s="54">
        <f aca="true" t="shared" si="2" ref="J7:J32">I7</f>
        <v>25</v>
      </c>
      <c r="K7" s="88">
        <v>14</v>
      </c>
      <c r="L7" s="54">
        <v>10</v>
      </c>
      <c r="M7" s="54">
        <v>25</v>
      </c>
      <c r="N7" s="54">
        <v>15</v>
      </c>
      <c r="O7" s="54"/>
      <c r="P7" s="54"/>
      <c r="Q7" s="54"/>
      <c r="R7" s="54"/>
      <c r="S7" s="54"/>
      <c r="T7" s="54"/>
      <c r="U7" s="54"/>
      <c r="V7" s="54"/>
      <c r="W7" s="54">
        <f aca="true" t="shared" si="3" ref="W7:W32">E7+I7+K7+M7+O7</f>
        <v>67</v>
      </c>
      <c r="X7" s="89" t="str">
        <f aca="true" t="shared" si="4" ref="X7:X32">IF(W7&lt;35,"Kém",IF(W7&lt;50,"Yếu",IF(W7&lt;65,"TB",IF(W7&lt;80,"Khá",IF(W7&lt;90,"Tốt","XS")))))</f>
        <v>Khá</v>
      </c>
      <c r="Y7" s="90">
        <f aca="true" t="shared" si="5" ref="Y7:Y32">ROUND((H7+J7+L7+N7+R7+S7+T7+U7+V7),0)</f>
        <v>63</v>
      </c>
      <c r="Z7" s="89" t="str">
        <f aca="true" t="shared" si="6" ref="Z7:Z32">IF(Y7&lt;35,"Kém",IF(Y7&lt;50,"Yếu",IF(Y7&lt;65,"TB",IF(Y7&lt;80,"Khá",IF(Y7&lt;90,"Tốt","XS")))))</f>
        <v>TB</v>
      </c>
      <c r="AA7" s="55"/>
      <c r="AB7" s="94"/>
      <c r="AC7" s="94"/>
      <c r="AD7" s="94"/>
    </row>
    <row r="8" spans="1:30" s="56" customFormat="1" ht="18" customHeight="1">
      <c r="A8" s="85">
        <v>4</v>
      </c>
      <c r="B8" s="85" t="s">
        <v>273</v>
      </c>
      <c r="C8" s="86" t="s">
        <v>274</v>
      </c>
      <c r="D8" s="86" t="s">
        <v>275</v>
      </c>
      <c r="E8" s="87">
        <v>3</v>
      </c>
      <c r="F8" s="87">
        <f t="shared" si="0"/>
        <v>3</v>
      </c>
      <c r="G8" s="54" t="str">
        <f>VLOOKUP(B8,'[3]Sheet1'!$D$24:$U$51,18,0)</f>
        <v>14</v>
      </c>
      <c r="H8" s="54">
        <f t="shared" si="1"/>
        <v>17</v>
      </c>
      <c r="I8" s="54">
        <v>25</v>
      </c>
      <c r="J8" s="54">
        <f t="shared" si="2"/>
        <v>25</v>
      </c>
      <c r="K8" s="88">
        <v>20</v>
      </c>
      <c r="L8" s="54">
        <v>16</v>
      </c>
      <c r="M8" s="54">
        <v>25</v>
      </c>
      <c r="N8" s="54">
        <v>17</v>
      </c>
      <c r="O8" s="54">
        <v>7</v>
      </c>
      <c r="P8" s="54"/>
      <c r="Q8" s="54"/>
      <c r="R8" s="54">
        <v>7</v>
      </c>
      <c r="S8" s="54"/>
      <c r="T8" s="54"/>
      <c r="U8" s="54"/>
      <c r="V8" s="54"/>
      <c r="W8" s="54">
        <f t="shared" si="3"/>
        <v>80</v>
      </c>
      <c r="X8" s="89" t="str">
        <f t="shared" si="4"/>
        <v>Tốt</v>
      </c>
      <c r="Y8" s="90">
        <f t="shared" si="5"/>
        <v>82</v>
      </c>
      <c r="Z8" s="89" t="str">
        <f t="shared" si="6"/>
        <v>Tốt</v>
      </c>
      <c r="AA8" s="55" t="s">
        <v>179</v>
      </c>
      <c r="AB8" s="94"/>
      <c r="AC8" s="94"/>
      <c r="AD8" s="94"/>
    </row>
    <row r="9" spans="1:30" s="56" customFormat="1" ht="18" customHeight="1">
      <c r="A9" s="85">
        <v>5</v>
      </c>
      <c r="B9" s="85" t="s">
        <v>276</v>
      </c>
      <c r="C9" s="86" t="s">
        <v>277</v>
      </c>
      <c r="D9" s="86" t="s">
        <v>278</v>
      </c>
      <c r="E9" s="87">
        <v>6</v>
      </c>
      <c r="F9" s="87">
        <f t="shared" si="0"/>
        <v>6</v>
      </c>
      <c r="G9" s="54" t="str">
        <f>VLOOKUP(B9,'[3]Sheet1'!$D$24:$U$51,18,0)</f>
        <v>10</v>
      </c>
      <c r="H9" s="54">
        <f t="shared" si="1"/>
        <v>16</v>
      </c>
      <c r="I9" s="54">
        <v>25</v>
      </c>
      <c r="J9" s="54">
        <f t="shared" si="2"/>
        <v>25</v>
      </c>
      <c r="K9" s="88">
        <v>14</v>
      </c>
      <c r="L9" s="54">
        <v>11</v>
      </c>
      <c r="M9" s="54">
        <v>17</v>
      </c>
      <c r="N9" s="54">
        <v>15</v>
      </c>
      <c r="O9" s="54"/>
      <c r="P9" s="54"/>
      <c r="Q9" s="54"/>
      <c r="R9" s="54"/>
      <c r="S9" s="54"/>
      <c r="T9" s="54"/>
      <c r="U9" s="54"/>
      <c r="V9" s="54"/>
      <c r="W9" s="54">
        <f t="shared" si="3"/>
        <v>62</v>
      </c>
      <c r="X9" s="89" t="str">
        <f t="shared" si="4"/>
        <v>TB</v>
      </c>
      <c r="Y9" s="90">
        <f t="shared" si="5"/>
        <v>67</v>
      </c>
      <c r="Z9" s="89" t="str">
        <f t="shared" si="6"/>
        <v>Khá</v>
      </c>
      <c r="AA9" s="55"/>
      <c r="AB9" s="94"/>
      <c r="AC9" s="94"/>
      <c r="AD9" s="94"/>
    </row>
    <row r="10" spans="1:30" s="56" customFormat="1" ht="18" customHeight="1">
      <c r="A10" s="85">
        <v>6</v>
      </c>
      <c r="B10" s="85" t="s">
        <v>279</v>
      </c>
      <c r="C10" s="86" t="s">
        <v>280</v>
      </c>
      <c r="D10" s="86" t="s">
        <v>281</v>
      </c>
      <c r="E10" s="87">
        <v>6</v>
      </c>
      <c r="F10" s="87">
        <f t="shared" si="0"/>
        <v>6</v>
      </c>
      <c r="G10" s="54" t="str">
        <f>VLOOKUP(B10,'[3]Sheet1'!$D$24:$U$51,18,0)</f>
        <v>12</v>
      </c>
      <c r="H10" s="54">
        <f t="shared" si="1"/>
        <v>18</v>
      </c>
      <c r="I10" s="54">
        <v>25</v>
      </c>
      <c r="J10" s="54">
        <f t="shared" si="2"/>
        <v>25</v>
      </c>
      <c r="K10" s="88">
        <v>20</v>
      </c>
      <c r="L10" s="54">
        <v>11</v>
      </c>
      <c r="M10" s="54">
        <v>21</v>
      </c>
      <c r="N10" s="54">
        <v>15</v>
      </c>
      <c r="O10" s="54">
        <v>10</v>
      </c>
      <c r="P10" s="54"/>
      <c r="Q10" s="54"/>
      <c r="R10" s="54">
        <v>10</v>
      </c>
      <c r="S10" s="54"/>
      <c r="T10" s="54"/>
      <c r="U10" s="54">
        <v>5</v>
      </c>
      <c r="V10" s="54"/>
      <c r="W10" s="54">
        <f t="shared" si="3"/>
        <v>82</v>
      </c>
      <c r="X10" s="89" t="str">
        <f t="shared" si="4"/>
        <v>Tốt</v>
      </c>
      <c r="Y10" s="90">
        <f t="shared" si="5"/>
        <v>84</v>
      </c>
      <c r="Z10" s="89" t="str">
        <f t="shared" si="6"/>
        <v>Tốt</v>
      </c>
      <c r="AA10" s="55" t="s">
        <v>339</v>
      </c>
      <c r="AB10" s="94"/>
      <c r="AC10" s="94"/>
      <c r="AD10" s="94"/>
    </row>
    <row r="11" spans="1:30" s="56" customFormat="1" ht="18" customHeight="1">
      <c r="A11" s="85">
        <v>7</v>
      </c>
      <c r="B11" s="85" t="s">
        <v>282</v>
      </c>
      <c r="C11" s="86" t="s">
        <v>283</v>
      </c>
      <c r="D11" s="86" t="s">
        <v>92</v>
      </c>
      <c r="E11" s="87">
        <v>3</v>
      </c>
      <c r="F11" s="87">
        <f t="shared" si="0"/>
        <v>3</v>
      </c>
      <c r="G11" s="54" t="str">
        <f>VLOOKUP(B11,'[3]Sheet1'!$D$24:$U$51,18,0)</f>
        <v>8</v>
      </c>
      <c r="H11" s="54">
        <f t="shared" si="1"/>
        <v>11</v>
      </c>
      <c r="I11" s="54">
        <v>25</v>
      </c>
      <c r="J11" s="54">
        <v>20</v>
      </c>
      <c r="K11" s="88">
        <v>14</v>
      </c>
      <c r="L11" s="54">
        <v>10</v>
      </c>
      <c r="M11" s="54">
        <v>25</v>
      </c>
      <c r="N11" s="54">
        <v>17</v>
      </c>
      <c r="O11" s="54"/>
      <c r="P11" s="54"/>
      <c r="Q11" s="54"/>
      <c r="R11" s="54"/>
      <c r="S11" s="54"/>
      <c r="T11" s="54"/>
      <c r="U11" s="54"/>
      <c r="V11" s="54">
        <v>-10</v>
      </c>
      <c r="W11" s="54">
        <f t="shared" si="3"/>
        <v>67</v>
      </c>
      <c r="X11" s="89" t="str">
        <f t="shared" si="4"/>
        <v>Khá</v>
      </c>
      <c r="Y11" s="90">
        <f t="shared" si="5"/>
        <v>48</v>
      </c>
      <c r="Z11" s="89" t="str">
        <f t="shared" si="6"/>
        <v>Yếu</v>
      </c>
      <c r="AA11" s="55"/>
      <c r="AB11" s="94"/>
      <c r="AC11" s="94"/>
      <c r="AD11" s="94"/>
    </row>
    <row r="12" spans="1:30" s="56" customFormat="1" ht="18" customHeight="1">
      <c r="A12" s="85">
        <v>8</v>
      </c>
      <c r="B12" s="85" t="s">
        <v>284</v>
      </c>
      <c r="C12" s="86" t="s">
        <v>285</v>
      </c>
      <c r="D12" s="86" t="s">
        <v>286</v>
      </c>
      <c r="E12" s="87">
        <v>3</v>
      </c>
      <c r="F12" s="87">
        <f t="shared" si="0"/>
        <v>3</v>
      </c>
      <c r="G12" s="54" t="str">
        <f>VLOOKUP(B12,'[3]Sheet1'!$D$24:$U$51,18,0)</f>
        <v>10</v>
      </c>
      <c r="H12" s="54">
        <f t="shared" si="1"/>
        <v>13</v>
      </c>
      <c r="I12" s="54">
        <v>25</v>
      </c>
      <c r="J12" s="54">
        <v>20</v>
      </c>
      <c r="K12" s="88">
        <v>14</v>
      </c>
      <c r="L12" s="54">
        <v>11</v>
      </c>
      <c r="M12" s="54">
        <v>25</v>
      </c>
      <c r="N12" s="54">
        <v>15</v>
      </c>
      <c r="O12" s="54"/>
      <c r="P12" s="54"/>
      <c r="Q12" s="54"/>
      <c r="R12" s="54"/>
      <c r="S12" s="54"/>
      <c r="T12" s="54"/>
      <c r="U12" s="54"/>
      <c r="V12" s="54"/>
      <c r="W12" s="54">
        <f t="shared" si="3"/>
        <v>67</v>
      </c>
      <c r="X12" s="89" t="str">
        <f t="shared" si="4"/>
        <v>Khá</v>
      </c>
      <c r="Y12" s="90">
        <f t="shared" si="5"/>
        <v>59</v>
      </c>
      <c r="Z12" s="89" t="str">
        <f t="shared" si="6"/>
        <v>TB</v>
      </c>
      <c r="AA12" s="55"/>
      <c r="AB12" s="94"/>
      <c r="AC12" s="94"/>
      <c r="AD12" s="94"/>
    </row>
    <row r="13" spans="1:30" s="56" customFormat="1" ht="18" customHeight="1">
      <c r="A13" s="85">
        <v>9</v>
      </c>
      <c r="B13" s="85" t="s">
        <v>287</v>
      </c>
      <c r="C13" s="86" t="s">
        <v>288</v>
      </c>
      <c r="D13" s="86" t="s">
        <v>100</v>
      </c>
      <c r="E13" s="87">
        <v>3</v>
      </c>
      <c r="F13" s="87">
        <f t="shared" si="0"/>
        <v>3</v>
      </c>
      <c r="G13" s="54" t="str">
        <f>VLOOKUP(B13,'[3]Sheet1'!$D$24:$U$51,18,0)</f>
        <v>0</v>
      </c>
      <c r="H13" s="54">
        <f t="shared" si="1"/>
        <v>3</v>
      </c>
      <c r="I13" s="54">
        <v>25</v>
      </c>
      <c r="J13" s="54">
        <v>20</v>
      </c>
      <c r="K13" s="88">
        <v>14</v>
      </c>
      <c r="L13" s="54">
        <v>10</v>
      </c>
      <c r="M13" s="54">
        <v>25</v>
      </c>
      <c r="N13" s="54">
        <v>15</v>
      </c>
      <c r="O13" s="54"/>
      <c r="P13" s="54"/>
      <c r="Q13" s="54"/>
      <c r="R13" s="54"/>
      <c r="S13" s="54"/>
      <c r="T13" s="54"/>
      <c r="U13" s="54"/>
      <c r="V13" s="54">
        <v>-10</v>
      </c>
      <c r="W13" s="54">
        <f t="shared" si="3"/>
        <v>67</v>
      </c>
      <c r="X13" s="89" t="str">
        <f t="shared" si="4"/>
        <v>Khá</v>
      </c>
      <c r="Y13" s="90">
        <f t="shared" si="5"/>
        <v>38</v>
      </c>
      <c r="Z13" s="89" t="str">
        <f t="shared" si="6"/>
        <v>Yếu</v>
      </c>
      <c r="AA13" s="55"/>
      <c r="AB13" s="94"/>
      <c r="AC13" s="94"/>
      <c r="AD13" s="94"/>
    </row>
    <row r="14" spans="1:30" s="56" customFormat="1" ht="18" customHeight="1">
      <c r="A14" s="85">
        <v>10</v>
      </c>
      <c r="B14" s="85" t="s">
        <v>289</v>
      </c>
      <c r="C14" s="86" t="s">
        <v>290</v>
      </c>
      <c r="D14" s="86" t="s">
        <v>212</v>
      </c>
      <c r="E14" s="87">
        <v>3</v>
      </c>
      <c r="F14" s="87">
        <f t="shared" si="0"/>
        <v>3</v>
      </c>
      <c r="G14" s="54" t="str">
        <f>VLOOKUP(B14,'[3]Sheet1'!$D$24:$U$51,18,0)</f>
        <v>8</v>
      </c>
      <c r="H14" s="54">
        <f t="shared" si="1"/>
        <v>11</v>
      </c>
      <c r="I14" s="54">
        <v>25</v>
      </c>
      <c r="J14" s="54">
        <f t="shared" si="2"/>
        <v>25</v>
      </c>
      <c r="K14" s="88">
        <v>14</v>
      </c>
      <c r="L14" s="54">
        <v>10</v>
      </c>
      <c r="M14" s="54">
        <v>17</v>
      </c>
      <c r="N14" s="54">
        <v>15</v>
      </c>
      <c r="O14" s="54"/>
      <c r="P14" s="54"/>
      <c r="Q14" s="54"/>
      <c r="R14" s="54"/>
      <c r="S14" s="54"/>
      <c r="T14" s="54"/>
      <c r="U14" s="54"/>
      <c r="V14" s="54">
        <v>-10</v>
      </c>
      <c r="W14" s="54">
        <f t="shared" si="3"/>
        <v>59</v>
      </c>
      <c r="X14" s="89" t="str">
        <f t="shared" si="4"/>
        <v>TB</v>
      </c>
      <c r="Y14" s="90">
        <f t="shared" si="5"/>
        <v>51</v>
      </c>
      <c r="Z14" s="89" t="str">
        <f t="shared" si="6"/>
        <v>TB</v>
      </c>
      <c r="AA14" s="55"/>
      <c r="AB14" s="94"/>
      <c r="AC14" s="94"/>
      <c r="AD14" s="94"/>
    </row>
    <row r="15" spans="1:30" s="56" customFormat="1" ht="18" customHeight="1">
      <c r="A15" s="85">
        <v>6</v>
      </c>
      <c r="B15" s="85" t="s">
        <v>291</v>
      </c>
      <c r="C15" s="86" t="s">
        <v>292</v>
      </c>
      <c r="D15" s="86" t="s">
        <v>293</v>
      </c>
      <c r="E15" s="87">
        <v>3</v>
      </c>
      <c r="F15" s="87">
        <f t="shared" si="0"/>
        <v>3</v>
      </c>
      <c r="G15" s="54" t="str">
        <f>VLOOKUP(B15,'[3]Sheet1'!$D$24:$U$51,18,0)</f>
        <v>8</v>
      </c>
      <c r="H15" s="54">
        <f t="shared" si="1"/>
        <v>11</v>
      </c>
      <c r="I15" s="54">
        <v>25</v>
      </c>
      <c r="J15" s="54">
        <v>20</v>
      </c>
      <c r="K15" s="88">
        <v>14</v>
      </c>
      <c r="L15" s="54">
        <v>11</v>
      </c>
      <c r="M15" s="54">
        <v>25</v>
      </c>
      <c r="N15" s="54">
        <v>15</v>
      </c>
      <c r="O15" s="54"/>
      <c r="P15" s="54"/>
      <c r="Q15" s="54"/>
      <c r="R15" s="54"/>
      <c r="S15" s="54"/>
      <c r="T15" s="54"/>
      <c r="U15" s="54"/>
      <c r="V15" s="54"/>
      <c r="W15" s="54">
        <f t="shared" si="3"/>
        <v>67</v>
      </c>
      <c r="X15" s="89" t="str">
        <f t="shared" si="4"/>
        <v>Khá</v>
      </c>
      <c r="Y15" s="90">
        <f t="shared" si="5"/>
        <v>57</v>
      </c>
      <c r="Z15" s="89" t="str">
        <f t="shared" si="6"/>
        <v>TB</v>
      </c>
      <c r="AA15" s="55"/>
      <c r="AB15" s="94"/>
      <c r="AC15" s="94"/>
      <c r="AD15" s="94"/>
    </row>
    <row r="16" spans="1:30" s="56" customFormat="1" ht="18" customHeight="1">
      <c r="A16" s="85">
        <v>12</v>
      </c>
      <c r="B16" s="85" t="s">
        <v>294</v>
      </c>
      <c r="C16" s="86" t="s">
        <v>150</v>
      </c>
      <c r="D16" s="86" t="s">
        <v>295</v>
      </c>
      <c r="E16" s="87">
        <v>6</v>
      </c>
      <c r="F16" s="87">
        <f t="shared" si="0"/>
        <v>6</v>
      </c>
      <c r="G16" s="54" t="str">
        <f>VLOOKUP(B16,'[3]Sheet1'!$D$24:$U$51,18,0)</f>
        <v>8</v>
      </c>
      <c r="H16" s="54">
        <f t="shared" si="1"/>
        <v>14</v>
      </c>
      <c r="I16" s="54">
        <v>25</v>
      </c>
      <c r="J16" s="54">
        <f t="shared" si="2"/>
        <v>25</v>
      </c>
      <c r="K16" s="88">
        <v>18</v>
      </c>
      <c r="L16" s="54">
        <v>12</v>
      </c>
      <c r="M16" s="54">
        <v>25</v>
      </c>
      <c r="N16" s="54">
        <v>15</v>
      </c>
      <c r="O16" s="54">
        <v>7</v>
      </c>
      <c r="P16" s="54"/>
      <c r="Q16" s="54"/>
      <c r="R16" s="54">
        <v>7</v>
      </c>
      <c r="S16" s="54"/>
      <c r="T16" s="54"/>
      <c r="U16" s="54"/>
      <c r="V16" s="54"/>
      <c r="W16" s="54">
        <f t="shared" si="3"/>
        <v>81</v>
      </c>
      <c r="X16" s="89" t="str">
        <f t="shared" si="4"/>
        <v>Tốt</v>
      </c>
      <c r="Y16" s="90">
        <f t="shared" si="5"/>
        <v>73</v>
      </c>
      <c r="Z16" s="89" t="str">
        <f t="shared" si="6"/>
        <v>Khá</v>
      </c>
      <c r="AA16" s="55" t="s">
        <v>179</v>
      </c>
      <c r="AB16" s="94"/>
      <c r="AC16" s="94"/>
      <c r="AD16" s="94"/>
    </row>
    <row r="17" spans="1:30" s="56" customFormat="1" ht="18" customHeight="1">
      <c r="A17" s="85">
        <v>13</v>
      </c>
      <c r="B17" s="85" t="s">
        <v>296</v>
      </c>
      <c r="C17" s="86" t="s">
        <v>297</v>
      </c>
      <c r="D17" s="86" t="s">
        <v>298</v>
      </c>
      <c r="E17" s="87">
        <v>6</v>
      </c>
      <c r="F17" s="87">
        <f t="shared" si="0"/>
        <v>6</v>
      </c>
      <c r="G17" s="54" t="str">
        <f>VLOOKUP(B17,'[3]Sheet1'!$D$24:$U$51,18,0)</f>
        <v>8</v>
      </c>
      <c r="H17" s="54">
        <f t="shared" si="1"/>
        <v>14</v>
      </c>
      <c r="I17" s="54">
        <v>25</v>
      </c>
      <c r="J17" s="54">
        <f t="shared" si="2"/>
        <v>25</v>
      </c>
      <c r="K17" s="88">
        <v>14</v>
      </c>
      <c r="L17" s="54">
        <v>14</v>
      </c>
      <c r="M17" s="54">
        <v>25</v>
      </c>
      <c r="N17" s="54">
        <v>15</v>
      </c>
      <c r="O17" s="54">
        <v>7</v>
      </c>
      <c r="P17" s="54"/>
      <c r="Q17" s="54"/>
      <c r="R17" s="54">
        <v>5</v>
      </c>
      <c r="S17" s="54"/>
      <c r="T17" s="54"/>
      <c r="U17" s="54"/>
      <c r="V17" s="54">
        <v>-10</v>
      </c>
      <c r="W17" s="54">
        <f t="shared" si="3"/>
        <v>77</v>
      </c>
      <c r="X17" s="89" t="str">
        <f t="shared" si="4"/>
        <v>Khá</v>
      </c>
      <c r="Y17" s="90">
        <f t="shared" si="5"/>
        <v>63</v>
      </c>
      <c r="Z17" s="89" t="str">
        <f t="shared" si="6"/>
        <v>TB</v>
      </c>
      <c r="AA17" s="55" t="s">
        <v>343</v>
      </c>
      <c r="AB17" s="94"/>
      <c r="AC17" s="94"/>
      <c r="AD17" s="94"/>
    </row>
    <row r="18" spans="1:30" s="56" customFormat="1" ht="18" customHeight="1">
      <c r="A18" s="85">
        <v>14</v>
      </c>
      <c r="B18" s="85" t="s">
        <v>299</v>
      </c>
      <c r="C18" s="86" t="s">
        <v>99</v>
      </c>
      <c r="D18" s="86" t="s">
        <v>300</v>
      </c>
      <c r="E18" s="87">
        <v>3</v>
      </c>
      <c r="F18" s="87">
        <f t="shared" si="0"/>
        <v>3</v>
      </c>
      <c r="G18" s="54" t="str">
        <f>VLOOKUP(B18,'[3]Sheet1'!$D$24:$U$51,18,0)</f>
        <v>8</v>
      </c>
      <c r="H18" s="54">
        <f t="shared" si="1"/>
        <v>11</v>
      </c>
      <c r="I18" s="54">
        <v>25</v>
      </c>
      <c r="J18" s="54">
        <v>20</v>
      </c>
      <c r="K18" s="88">
        <v>14</v>
      </c>
      <c r="L18" s="54">
        <v>10</v>
      </c>
      <c r="M18" s="54">
        <v>17</v>
      </c>
      <c r="N18" s="54">
        <v>15</v>
      </c>
      <c r="O18" s="54">
        <v>7</v>
      </c>
      <c r="P18" s="54"/>
      <c r="Q18" s="54"/>
      <c r="R18" s="54">
        <v>7</v>
      </c>
      <c r="S18" s="54"/>
      <c r="T18" s="54"/>
      <c r="U18" s="54"/>
      <c r="V18" s="54"/>
      <c r="W18" s="54">
        <f t="shared" si="3"/>
        <v>66</v>
      </c>
      <c r="X18" s="89" t="str">
        <f t="shared" si="4"/>
        <v>Khá</v>
      </c>
      <c r="Y18" s="90">
        <f t="shared" si="5"/>
        <v>63</v>
      </c>
      <c r="Z18" s="89" t="str">
        <f t="shared" si="6"/>
        <v>TB</v>
      </c>
      <c r="AA18" s="55" t="s">
        <v>345</v>
      </c>
      <c r="AB18" s="94"/>
      <c r="AC18" s="94"/>
      <c r="AD18" s="94"/>
    </row>
    <row r="19" spans="1:30" s="56" customFormat="1" ht="18" customHeight="1">
      <c r="A19" s="85">
        <v>15</v>
      </c>
      <c r="B19" s="85" t="s">
        <v>301</v>
      </c>
      <c r="C19" s="86" t="s">
        <v>129</v>
      </c>
      <c r="D19" s="86" t="s">
        <v>302</v>
      </c>
      <c r="E19" s="87">
        <v>3</v>
      </c>
      <c r="F19" s="87">
        <f t="shared" si="0"/>
        <v>3</v>
      </c>
      <c r="G19" s="54" t="str">
        <f>VLOOKUP(B19,'[3]Sheet1'!$D$24:$U$51,18,0)</f>
        <v>10</v>
      </c>
      <c r="H19" s="54">
        <f t="shared" si="1"/>
        <v>13</v>
      </c>
      <c r="I19" s="54">
        <v>25</v>
      </c>
      <c r="J19" s="54">
        <f t="shared" si="2"/>
        <v>25</v>
      </c>
      <c r="K19" s="88">
        <v>14</v>
      </c>
      <c r="L19" s="54">
        <v>16</v>
      </c>
      <c r="M19" s="54">
        <v>21</v>
      </c>
      <c r="N19" s="54">
        <v>17</v>
      </c>
      <c r="O19" s="54">
        <v>7</v>
      </c>
      <c r="P19" s="54"/>
      <c r="Q19" s="54"/>
      <c r="R19" s="54">
        <v>7</v>
      </c>
      <c r="S19" s="54"/>
      <c r="T19" s="54"/>
      <c r="U19" s="54">
        <v>5</v>
      </c>
      <c r="V19" s="54"/>
      <c r="W19" s="54">
        <f t="shared" si="3"/>
        <v>70</v>
      </c>
      <c r="X19" s="89" t="str">
        <f t="shared" si="4"/>
        <v>Khá</v>
      </c>
      <c r="Y19" s="90">
        <f t="shared" si="5"/>
        <v>83</v>
      </c>
      <c r="Z19" s="89" t="str">
        <f t="shared" si="6"/>
        <v>Tốt</v>
      </c>
      <c r="AA19" s="55" t="s">
        <v>334</v>
      </c>
      <c r="AB19" s="94"/>
      <c r="AC19" s="94"/>
      <c r="AD19" s="94"/>
    </row>
    <row r="20" spans="1:30" s="56" customFormat="1" ht="18" customHeight="1">
      <c r="A20" s="85">
        <v>16</v>
      </c>
      <c r="B20" s="85" t="s">
        <v>303</v>
      </c>
      <c r="C20" s="86" t="s">
        <v>304</v>
      </c>
      <c r="D20" s="86" t="s">
        <v>125</v>
      </c>
      <c r="E20" s="87">
        <v>3</v>
      </c>
      <c r="F20" s="87">
        <f t="shared" si="0"/>
        <v>3</v>
      </c>
      <c r="G20" s="54" t="str">
        <f>VLOOKUP(B20,'[3]Sheet1'!$D$24:$U$51,18,0)</f>
        <v>0</v>
      </c>
      <c r="H20" s="54">
        <f t="shared" si="1"/>
        <v>3</v>
      </c>
      <c r="I20" s="54">
        <v>25</v>
      </c>
      <c r="J20" s="54">
        <v>20</v>
      </c>
      <c r="K20" s="88">
        <v>14</v>
      </c>
      <c r="L20" s="54">
        <v>10</v>
      </c>
      <c r="M20" s="54">
        <v>25</v>
      </c>
      <c r="N20" s="54">
        <v>15</v>
      </c>
      <c r="O20" s="54"/>
      <c r="P20" s="54"/>
      <c r="Q20" s="54"/>
      <c r="R20" s="54"/>
      <c r="S20" s="54"/>
      <c r="T20" s="54"/>
      <c r="U20" s="54"/>
      <c r="V20" s="54">
        <v>-10</v>
      </c>
      <c r="W20" s="54">
        <f t="shared" si="3"/>
        <v>67</v>
      </c>
      <c r="X20" s="89" t="str">
        <f t="shared" si="4"/>
        <v>Khá</v>
      </c>
      <c r="Y20" s="90">
        <f t="shared" si="5"/>
        <v>38</v>
      </c>
      <c r="Z20" s="89" t="str">
        <f t="shared" si="6"/>
        <v>Yếu</v>
      </c>
      <c r="AA20" s="55"/>
      <c r="AB20" s="94"/>
      <c r="AC20" s="94"/>
      <c r="AD20" s="94"/>
    </row>
    <row r="21" spans="1:30" s="56" customFormat="1" ht="18" customHeight="1">
      <c r="A21" s="85">
        <v>17</v>
      </c>
      <c r="B21" s="85" t="s">
        <v>305</v>
      </c>
      <c r="C21" s="86" t="s">
        <v>199</v>
      </c>
      <c r="D21" s="86" t="s">
        <v>229</v>
      </c>
      <c r="E21" s="87">
        <v>3</v>
      </c>
      <c r="F21" s="87">
        <f t="shared" si="0"/>
        <v>3</v>
      </c>
      <c r="G21" s="54" t="str">
        <f>VLOOKUP(B21,'[3]Sheet1'!$D$24:$U$51,18,0)</f>
        <v>8</v>
      </c>
      <c r="H21" s="54">
        <f t="shared" si="1"/>
        <v>11</v>
      </c>
      <c r="I21" s="54">
        <v>25</v>
      </c>
      <c r="J21" s="54">
        <v>20</v>
      </c>
      <c r="K21" s="88">
        <v>14</v>
      </c>
      <c r="L21" s="54">
        <v>10</v>
      </c>
      <c r="M21" s="54">
        <v>25</v>
      </c>
      <c r="N21" s="54">
        <v>15</v>
      </c>
      <c r="O21" s="54"/>
      <c r="P21" s="54"/>
      <c r="Q21" s="54"/>
      <c r="R21" s="54"/>
      <c r="S21" s="54"/>
      <c r="T21" s="54"/>
      <c r="U21" s="54"/>
      <c r="V21" s="54">
        <v>-10</v>
      </c>
      <c r="W21" s="54">
        <f t="shared" si="3"/>
        <v>67</v>
      </c>
      <c r="X21" s="89" t="str">
        <f t="shared" si="4"/>
        <v>Khá</v>
      </c>
      <c r="Y21" s="90">
        <f t="shared" si="5"/>
        <v>46</v>
      </c>
      <c r="Z21" s="89" t="str">
        <f t="shared" si="6"/>
        <v>Yếu</v>
      </c>
      <c r="AA21" s="55"/>
      <c r="AB21" s="94"/>
      <c r="AC21" s="94"/>
      <c r="AD21" s="94"/>
    </row>
    <row r="22" spans="1:30" s="56" customFormat="1" ht="18" customHeight="1">
      <c r="A22" s="85">
        <v>18</v>
      </c>
      <c r="B22" s="85" t="s">
        <v>306</v>
      </c>
      <c r="C22" s="86" t="s">
        <v>222</v>
      </c>
      <c r="D22" s="86" t="s">
        <v>307</v>
      </c>
      <c r="E22" s="87">
        <v>3</v>
      </c>
      <c r="F22" s="87">
        <f t="shared" si="0"/>
        <v>3</v>
      </c>
      <c r="G22" s="54" t="str">
        <f>VLOOKUP(B22,'[3]Sheet1'!$D$24:$U$51,18,0)</f>
        <v>8</v>
      </c>
      <c r="H22" s="54">
        <f t="shared" si="1"/>
        <v>11</v>
      </c>
      <c r="I22" s="54">
        <v>25</v>
      </c>
      <c r="J22" s="54">
        <v>20</v>
      </c>
      <c r="K22" s="88">
        <v>14</v>
      </c>
      <c r="L22" s="54">
        <v>10</v>
      </c>
      <c r="M22" s="54">
        <v>25</v>
      </c>
      <c r="N22" s="54">
        <v>15</v>
      </c>
      <c r="O22" s="54"/>
      <c r="P22" s="54"/>
      <c r="Q22" s="54"/>
      <c r="R22" s="54"/>
      <c r="S22" s="54"/>
      <c r="T22" s="54"/>
      <c r="U22" s="54"/>
      <c r="V22" s="54"/>
      <c r="W22" s="54">
        <f t="shared" si="3"/>
        <v>67</v>
      </c>
      <c r="X22" s="89" t="str">
        <f t="shared" si="4"/>
        <v>Khá</v>
      </c>
      <c r="Y22" s="90">
        <f t="shared" si="5"/>
        <v>56</v>
      </c>
      <c r="Z22" s="89" t="str">
        <f t="shared" si="6"/>
        <v>TB</v>
      </c>
      <c r="AA22" s="55"/>
      <c r="AB22" s="94"/>
      <c r="AC22" s="94"/>
      <c r="AD22" s="94"/>
    </row>
    <row r="23" spans="1:30" s="56" customFormat="1" ht="18" customHeight="1">
      <c r="A23" s="85">
        <v>19</v>
      </c>
      <c r="B23" s="85" t="s">
        <v>308</v>
      </c>
      <c r="C23" s="86" t="s">
        <v>309</v>
      </c>
      <c r="D23" s="86" t="s">
        <v>310</v>
      </c>
      <c r="E23" s="87">
        <v>3</v>
      </c>
      <c r="F23" s="87">
        <f t="shared" si="0"/>
        <v>3</v>
      </c>
      <c r="G23" s="54" t="str">
        <f>VLOOKUP(B23,'[3]Sheet1'!$D$24:$U$51,18,0)</f>
        <v>0</v>
      </c>
      <c r="H23" s="54">
        <f t="shared" si="1"/>
        <v>3</v>
      </c>
      <c r="I23" s="54">
        <v>25</v>
      </c>
      <c r="J23" s="54">
        <v>20</v>
      </c>
      <c r="K23" s="88">
        <v>14</v>
      </c>
      <c r="L23" s="54">
        <v>10</v>
      </c>
      <c r="M23" s="54">
        <v>25</v>
      </c>
      <c r="N23" s="54">
        <v>15</v>
      </c>
      <c r="O23" s="54"/>
      <c r="P23" s="54"/>
      <c r="Q23" s="54"/>
      <c r="R23" s="54"/>
      <c r="S23" s="54"/>
      <c r="T23" s="54"/>
      <c r="U23" s="54"/>
      <c r="V23" s="54">
        <v>-10</v>
      </c>
      <c r="W23" s="54">
        <f t="shared" si="3"/>
        <v>67</v>
      </c>
      <c r="X23" s="89" t="str">
        <f t="shared" si="4"/>
        <v>Khá</v>
      </c>
      <c r="Y23" s="90">
        <f t="shared" si="5"/>
        <v>38</v>
      </c>
      <c r="Z23" s="89" t="str">
        <f t="shared" si="6"/>
        <v>Yếu</v>
      </c>
      <c r="AA23" s="55"/>
      <c r="AB23" s="94"/>
      <c r="AC23" s="94"/>
      <c r="AD23" s="94"/>
    </row>
    <row r="24" spans="1:30" s="56" customFormat="1" ht="18" customHeight="1">
      <c r="A24" s="85">
        <v>20</v>
      </c>
      <c r="B24" s="85" t="s">
        <v>311</v>
      </c>
      <c r="C24" s="86" t="s">
        <v>312</v>
      </c>
      <c r="D24" s="86" t="s">
        <v>135</v>
      </c>
      <c r="E24" s="87">
        <v>3</v>
      </c>
      <c r="F24" s="87">
        <f t="shared" si="0"/>
        <v>3</v>
      </c>
      <c r="G24" s="54" t="str">
        <f>VLOOKUP(B24,'[3]Sheet1'!$D$24:$U$51,18,0)</f>
        <v>8</v>
      </c>
      <c r="H24" s="54">
        <f t="shared" si="1"/>
        <v>11</v>
      </c>
      <c r="I24" s="54">
        <v>25</v>
      </c>
      <c r="J24" s="54">
        <f t="shared" si="2"/>
        <v>25</v>
      </c>
      <c r="K24" s="88">
        <v>18</v>
      </c>
      <c r="L24" s="54">
        <v>14</v>
      </c>
      <c r="M24" s="54">
        <v>25</v>
      </c>
      <c r="N24" s="54">
        <v>15</v>
      </c>
      <c r="O24" s="54">
        <v>7</v>
      </c>
      <c r="P24" s="54"/>
      <c r="Q24" s="54"/>
      <c r="R24" s="54">
        <v>5</v>
      </c>
      <c r="S24" s="54"/>
      <c r="T24" s="54"/>
      <c r="U24" s="54">
        <v>5</v>
      </c>
      <c r="V24" s="54"/>
      <c r="W24" s="54">
        <f t="shared" si="3"/>
        <v>78</v>
      </c>
      <c r="X24" s="89" t="str">
        <f t="shared" si="4"/>
        <v>Khá</v>
      </c>
      <c r="Y24" s="90">
        <f t="shared" si="5"/>
        <v>75</v>
      </c>
      <c r="Z24" s="89" t="str">
        <f t="shared" si="6"/>
        <v>Khá</v>
      </c>
      <c r="AA24" s="55" t="s">
        <v>333</v>
      </c>
      <c r="AB24" s="94"/>
      <c r="AC24" s="94"/>
      <c r="AD24" s="94"/>
    </row>
    <row r="25" spans="1:30" s="56" customFormat="1" ht="18" customHeight="1">
      <c r="A25" s="85">
        <v>21</v>
      </c>
      <c r="B25" s="85" t="s">
        <v>313</v>
      </c>
      <c r="C25" s="86" t="s">
        <v>314</v>
      </c>
      <c r="D25" s="86" t="s">
        <v>315</v>
      </c>
      <c r="E25" s="87">
        <v>3</v>
      </c>
      <c r="F25" s="87">
        <f t="shared" si="0"/>
        <v>3</v>
      </c>
      <c r="G25" s="54" t="str">
        <f>VLOOKUP(B25,'[3]Sheet1'!$D$24:$U$51,18,0)</f>
        <v>8</v>
      </c>
      <c r="H25" s="54">
        <f t="shared" si="1"/>
        <v>11</v>
      </c>
      <c r="I25" s="54">
        <v>25</v>
      </c>
      <c r="J25" s="54">
        <f t="shared" si="2"/>
        <v>25</v>
      </c>
      <c r="K25" s="88">
        <v>14</v>
      </c>
      <c r="L25" s="54">
        <v>13</v>
      </c>
      <c r="M25" s="54">
        <v>25</v>
      </c>
      <c r="N25" s="54">
        <v>15</v>
      </c>
      <c r="O25" s="54"/>
      <c r="P25" s="93"/>
      <c r="Q25" s="54"/>
      <c r="R25" s="88"/>
      <c r="S25" s="54"/>
      <c r="T25" s="54"/>
      <c r="U25" s="54"/>
      <c r="V25" s="54"/>
      <c r="W25" s="54">
        <f t="shared" si="3"/>
        <v>67</v>
      </c>
      <c r="X25" s="89" t="str">
        <f t="shared" si="4"/>
        <v>Khá</v>
      </c>
      <c r="Y25" s="90">
        <f t="shared" si="5"/>
        <v>64</v>
      </c>
      <c r="Z25" s="89" t="str">
        <f t="shared" si="6"/>
        <v>TB</v>
      </c>
      <c r="AA25" s="55"/>
      <c r="AB25" s="94"/>
      <c r="AC25" s="94"/>
      <c r="AD25" s="94"/>
    </row>
    <row r="26" spans="1:30" s="56" customFormat="1" ht="18" customHeight="1">
      <c r="A26" s="85">
        <v>22</v>
      </c>
      <c r="B26" s="85" t="s">
        <v>316</v>
      </c>
      <c r="C26" s="86" t="s">
        <v>317</v>
      </c>
      <c r="D26" s="86" t="s">
        <v>281</v>
      </c>
      <c r="E26" s="87">
        <v>3</v>
      </c>
      <c r="F26" s="87">
        <f t="shared" si="0"/>
        <v>3</v>
      </c>
      <c r="G26" s="54" t="str">
        <f>VLOOKUP(B26,'[3]Sheet1'!$D$24:$U$51,18,0)</f>
        <v>8</v>
      </c>
      <c r="H26" s="54">
        <f t="shared" si="1"/>
        <v>11</v>
      </c>
      <c r="I26" s="54">
        <v>25</v>
      </c>
      <c r="J26" s="54">
        <f t="shared" si="2"/>
        <v>25</v>
      </c>
      <c r="K26" s="88">
        <v>14</v>
      </c>
      <c r="L26" s="54">
        <v>11</v>
      </c>
      <c r="M26" s="54">
        <v>25</v>
      </c>
      <c r="N26" s="54">
        <v>15</v>
      </c>
      <c r="O26" s="54"/>
      <c r="P26" s="54"/>
      <c r="Q26" s="54"/>
      <c r="R26" s="54"/>
      <c r="S26" s="54"/>
      <c r="T26" s="54"/>
      <c r="U26" s="54"/>
      <c r="V26" s="54"/>
      <c r="W26" s="54">
        <f t="shared" si="3"/>
        <v>67</v>
      </c>
      <c r="X26" s="89" t="str">
        <f t="shared" si="4"/>
        <v>Khá</v>
      </c>
      <c r="Y26" s="90">
        <f t="shared" si="5"/>
        <v>62</v>
      </c>
      <c r="Z26" s="89" t="str">
        <f t="shared" si="6"/>
        <v>TB</v>
      </c>
      <c r="AA26" s="55"/>
      <c r="AB26" s="94"/>
      <c r="AC26" s="94"/>
      <c r="AD26" s="94"/>
    </row>
    <row r="27" spans="1:30" s="56" customFormat="1" ht="18" customHeight="1">
      <c r="A27" s="85">
        <v>23</v>
      </c>
      <c r="B27" s="85" t="s">
        <v>318</v>
      </c>
      <c r="C27" s="86" t="s">
        <v>319</v>
      </c>
      <c r="D27" s="86" t="s">
        <v>320</v>
      </c>
      <c r="E27" s="87">
        <v>3</v>
      </c>
      <c r="F27" s="87">
        <f t="shared" si="0"/>
        <v>3</v>
      </c>
      <c r="G27" s="54" t="str">
        <f>VLOOKUP(B27,'[3]Sheet1'!$D$24:$U$51,18,0)</f>
        <v>8</v>
      </c>
      <c r="H27" s="54">
        <f t="shared" si="1"/>
        <v>11</v>
      </c>
      <c r="I27" s="54">
        <v>25</v>
      </c>
      <c r="J27" s="54">
        <f t="shared" si="2"/>
        <v>25</v>
      </c>
      <c r="K27" s="88">
        <v>15</v>
      </c>
      <c r="L27" s="54">
        <v>10</v>
      </c>
      <c r="M27" s="54">
        <v>17</v>
      </c>
      <c r="N27" s="54">
        <v>15</v>
      </c>
      <c r="O27" s="54"/>
      <c r="P27" s="54"/>
      <c r="Q27" s="54"/>
      <c r="R27" s="54"/>
      <c r="S27" s="54"/>
      <c r="T27" s="54"/>
      <c r="U27" s="54"/>
      <c r="V27" s="54"/>
      <c r="W27" s="54">
        <f t="shared" si="3"/>
        <v>60</v>
      </c>
      <c r="X27" s="89" t="str">
        <f t="shared" si="4"/>
        <v>TB</v>
      </c>
      <c r="Y27" s="90">
        <f t="shared" si="5"/>
        <v>61</v>
      </c>
      <c r="Z27" s="89" t="str">
        <f t="shared" si="6"/>
        <v>TB</v>
      </c>
      <c r="AA27" s="55"/>
      <c r="AB27" s="94"/>
      <c r="AC27" s="94"/>
      <c r="AD27" s="94"/>
    </row>
    <row r="28" spans="1:30" s="56" customFormat="1" ht="18" customHeight="1">
      <c r="A28" s="85">
        <v>24</v>
      </c>
      <c r="B28" s="85" t="s">
        <v>321</v>
      </c>
      <c r="C28" s="86" t="s">
        <v>322</v>
      </c>
      <c r="D28" s="86" t="s">
        <v>323</v>
      </c>
      <c r="E28" s="87">
        <v>0</v>
      </c>
      <c r="F28" s="87">
        <f t="shared" si="0"/>
        <v>0</v>
      </c>
      <c r="G28" s="54" t="str">
        <f>VLOOKUP(B28,'[3]Sheet1'!$D$24:$U$51,18,0)</f>
        <v>8</v>
      </c>
      <c r="H28" s="54">
        <f t="shared" si="1"/>
        <v>8</v>
      </c>
      <c r="I28" s="54">
        <v>25</v>
      </c>
      <c r="J28" s="54">
        <f t="shared" si="2"/>
        <v>25</v>
      </c>
      <c r="K28" s="88">
        <v>14</v>
      </c>
      <c r="L28" s="54">
        <v>12</v>
      </c>
      <c r="M28" s="54">
        <v>25</v>
      </c>
      <c r="N28" s="54">
        <v>15</v>
      </c>
      <c r="O28" s="54"/>
      <c r="P28" s="54"/>
      <c r="Q28" s="54"/>
      <c r="R28" s="54"/>
      <c r="S28" s="54"/>
      <c r="T28" s="54"/>
      <c r="U28" s="54"/>
      <c r="V28" s="54"/>
      <c r="W28" s="54">
        <f t="shared" si="3"/>
        <v>64</v>
      </c>
      <c r="X28" s="89" t="str">
        <f t="shared" si="4"/>
        <v>TB</v>
      </c>
      <c r="Y28" s="90">
        <f t="shared" si="5"/>
        <v>60</v>
      </c>
      <c r="Z28" s="89" t="str">
        <f t="shared" si="6"/>
        <v>TB</v>
      </c>
      <c r="AA28" s="55"/>
      <c r="AB28" s="94"/>
      <c r="AC28" s="94"/>
      <c r="AD28" s="94"/>
    </row>
    <row r="29" spans="1:30" s="56" customFormat="1" ht="18" customHeight="1">
      <c r="A29" s="85">
        <v>25</v>
      </c>
      <c r="B29" s="85" t="s">
        <v>324</v>
      </c>
      <c r="C29" s="86" t="s">
        <v>70</v>
      </c>
      <c r="D29" s="86" t="s">
        <v>325</v>
      </c>
      <c r="E29" s="87">
        <v>6</v>
      </c>
      <c r="F29" s="87">
        <f t="shared" si="0"/>
        <v>6</v>
      </c>
      <c r="G29" s="54" t="str">
        <f>VLOOKUP(B29,'[3]Sheet1'!$D$24:$U$51,18,0)</f>
        <v>8</v>
      </c>
      <c r="H29" s="54">
        <f t="shared" si="1"/>
        <v>14</v>
      </c>
      <c r="I29" s="54">
        <v>25</v>
      </c>
      <c r="J29" s="54">
        <v>20</v>
      </c>
      <c r="K29" s="88">
        <v>15</v>
      </c>
      <c r="L29" s="54">
        <v>18</v>
      </c>
      <c r="M29" s="54">
        <v>25</v>
      </c>
      <c r="N29" s="54">
        <v>15</v>
      </c>
      <c r="O29" s="54"/>
      <c r="P29" s="54"/>
      <c r="Q29" s="54"/>
      <c r="R29" s="54"/>
      <c r="S29" s="54"/>
      <c r="T29" s="54"/>
      <c r="U29" s="54"/>
      <c r="V29" s="54">
        <v>-10</v>
      </c>
      <c r="W29" s="54">
        <f t="shared" si="3"/>
        <v>71</v>
      </c>
      <c r="X29" s="89" t="str">
        <f t="shared" si="4"/>
        <v>Khá</v>
      </c>
      <c r="Y29" s="90">
        <f t="shared" si="5"/>
        <v>57</v>
      </c>
      <c r="Z29" s="89" t="str">
        <f t="shared" si="6"/>
        <v>TB</v>
      </c>
      <c r="AA29" s="55"/>
      <c r="AB29" s="94"/>
      <c r="AC29" s="94"/>
      <c r="AD29" s="94"/>
    </row>
    <row r="30" spans="1:30" s="56" customFormat="1" ht="18" customHeight="1">
      <c r="A30" s="85">
        <v>26</v>
      </c>
      <c r="B30" s="85" t="s">
        <v>326</v>
      </c>
      <c r="C30" s="86" t="s">
        <v>60</v>
      </c>
      <c r="D30" s="86" t="s">
        <v>327</v>
      </c>
      <c r="E30" s="87">
        <v>3</v>
      </c>
      <c r="F30" s="87">
        <f t="shared" si="0"/>
        <v>3</v>
      </c>
      <c r="G30" s="54" t="str">
        <f>VLOOKUP(B30,'[3]Sheet1'!$D$24:$U$51,18,0)</f>
        <v>12</v>
      </c>
      <c r="H30" s="54">
        <f t="shared" si="1"/>
        <v>15</v>
      </c>
      <c r="I30" s="54">
        <v>25</v>
      </c>
      <c r="J30" s="54">
        <v>20</v>
      </c>
      <c r="K30" s="88">
        <v>18</v>
      </c>
      <c r="L30" s="54">
        <v>20</v>
      </c>
      <c r="M30" s="54">
        <v>25</v>
      </c>
      <c r="N30" s="54">
        <v>16</v>
      </c>
      <c r="O30" s="54">
        <v>10</v>
      </c>
      <c r="P30" s="54"/>
      <c r="Q30" s="54"/>
      <c r="R30" s="54">
        <v>10</v>
      </c>
      <c r="S30" s="54"/>
      <c r="T30" s="54"/>
      <c r="U30" s="54">
        <v>10</v>
      </c>
      <c r="V30" s="54"/>
      <c r="W30" s="54">
        <f t="shared" si="3"/>
        <v>81</v>
      </c>
      <c r="X30" s="89" t="str">
        <f t="shared" si="4"/>
        <v>Tốt</v>
      </c>
      <c r="Y30" s="90">
        <f t="shared" si="5"/>
        <v>91</v>
      </c>
      <c r="Z30" s="89" t="str">
        <f t="shared" si="6"/>
        <v>XS</v>
      </c>
      <c r="AA30" s="55" t="s">
        <v>344</v>
      </c>
      <c r="AB30" s="94"/>
      <c r="AC30" s="94"/>
      <c r="AD30" s="94"/>
    </row>
    <row r="31" spans="1:30" s="56" customFormat="1" ht="18" customHeight="1">
      <c r="A31" s="85">
        <v>27</v>
      </c>
      <c r="B31" s="85" t="s">
        <v>328</v>
      </c>
      <c r="C31" s="86" t="s">
        <v>329</v>
      </c>
      <c r="D31" s="86" t="s">
        <v>330</v>
      </c>
      <c r="E31" s="87">
        <v>3</v>
      </c>
      <c r="F31" s="87">
        <f t="shared" si="0"/>
        <v>3</v>
      </c>
      <c r="G31" s="54" t="str">
        <f>VLOOKUP(B31,'[3]Sheet1'!$D$24:$U$51,18,0)</f>
        <v>10</v>
      </c>
      <c r="H31" s="54">
        <f t="shared" si="1"/>
        <v>13</v>
      </c>
      <c r="I31" s="54">
        <v>25</v>
      </c>
      <c r="J31" s="54">
        <v>20</v>
      </c>
      <c r="K31" s="88">
        <v>18</v>
      </c>
      <c r="L31" s="54">
        <v>10</v>
      </c>
      <c r="M31" s="54">
        <v>25</v>
      </c>
      <c r="N31" s="54">
        <v>15</v>
      </c>
      <c r="O31" s="54"/>
      <c r="P31" s="54"/>
      <c r="Q31" s="54"/>
      <c r="R31" s="54"/>
      <c r="S31" s="54"/>
      <c r="T31" s="54"/>
      <c r="U31" s="54"/>
      <c r="V31" s="54"/>
      <c r="W31" s="54">
        <f t="shared" si="3"/>
        <v>71</v>
      </c>
      <c r="X31" s="89" t="str">
        <f t="shared" si="4"/>
        <v>Khá</v>
      </c>
      <c r="Y31" s="90">
        <f t="shared" si="5"/>
        <v>58</v>
      </c>
      <c r="Z31" s="89" t="str">
        <f t="shared" si="6"/>
        <v>TB</v>
      </c>
      <c r="AA31" s="55"/>
      <c r="AB31" s="94"/>
      <c r="AC31" s="94"/>
      <c r="AD31" s="94"/>
    </row>
    <row r="32" spans="1:30" s="105" customFormat="1" ht="18" customHeight="1">
      <c r="A32" s="96">
        <v>28</v>
      </c>
      <c r="B32" s="96" t="s">
        <v>331</v>
      </c>
      <c r="C32" s="98" t="s">
        <v>332</v>
      </c>
      <c r="D32" s="98" t="s">
        <v>183</v>
      </c>
      <c r="E32" s="99">
        <v>0</v>
      </c>
      <c r="F32" s="99">
        <f t="shared" si="0"/>
        <v>0</v>
      </c>
      <c r="G32" s="54" t="str">
        <f>VLOOKUP(B32,'[3]Sheet1'!$D$24:$U$51,18,0)</f>
        <v>0</v>
      </c>
      <c r="H32" s="100">
        <f t="shared" si="1"/>
        <v>0</v>
      </c>
      <c r="I32" s="100">
        <v>0</v>
      </c>
      <c r="J32" s="100">
        <f t="shared" si="2"/>
        <v>0</v>
      </c>
      <c r="K32" s="101">
        <v>0</v>
      </c>
      <c r="L32" s="100">
        <f>K32</f>
        <v>0</v>
      </c>
      <c r="M32" s="100">
        <v>0</v>
      </c>
      <c r="N32" s="54">
        <v>0</v>
      </c>
      <c r="O32" s="100"/>
      <c r="P32" s="100"/>
      <c r="Q32" s="100"/>
      <c r="R32" s="100"/>
      <c r="S32" s="100"/>
      <c r="T32" s="100"/>
      <c r="U32" s="100"/>
      <c r="V32" s="100"/>
      <c r="W32" s="100">
        <f t="shared" si="3"/>
        <v>0</v>
      </c>
      <c r="X32" s="102" t="str">
        <f t="shared" si="4"/>
        <v>Kém</v>
      </c>
      <c r="Y32" s="103">
        <f t="shared" si="5"/>
        <v>0</v>
      </c>
      <c r="Z32" s="102" t="str">
        <f t="shared" si="6"/>
        <v>Kém</v>
      </c>
      <c r="AA32" s="104"/>
      <c r="AB32" s="113"/>
      <c r="AC32" s="113"/>
      <c r="AD32" s="113"/>
    </row>
    <row r="33" spans="1:27" s="56" customFormat="1" ht="18" customHeight="1">
      <c r="A33" s="66"/>
      <c r="B33" s="66"/>
      <c r="C33" s="67"/>
      <c r="D33" s="67"/>
      <c r="E33" s="70"/>
      <c r="F33" s="70"/>
      <c r="G33" s="107"/>
      <c r="H33" s="107"/>
      <c r="I33" s="107"/>
      <c r="J33" s="107"/>
      <c r="K33" s="107"/>
      <c r="L33" s="79"/>
      <c r="M33" s="64"/>
      <c r="N33" s="68"/>
      <c r="O33" s="69"/>
      <c r="P33" s="69"/>
      <c r="Q33" s="69"/>
      <c r="R33" s="69"/>
      <c r="S33" s="69"/>
      <c r="T33" s="69"/>
      <c r="U33" s="119" t="s">
        <v>46</v>
      </c>
      <c r="V33" s="119"/>
      <c r="W33" s="119"/>
      <c r="X33" s="119"/>
      <c r="Y33" s="119"/>
      <c r="Z33" s="119"/>
      <c r="AA33" s="119"/>
    </row>
    <row r="34" spans="1:35" s="24" customFormat="1" ht="18.75" customHeight="1">
      <c r="A34" s="2"/>
      <c r="B34" s="31" t="s">
        <v>42</v>
      </c>
      <c r="C34" s="18"/>
      <c r="D34" s="32"/>
      <c r="E34" s="71" t="s">
        <v>16</v>
      </c>
      <c r="F34" s="72" t="str">
        <f>E34</f>
        <v>BẢNG TỔNG HỢP</v>
      </c>
      <c r="G34" s="73"/>
      <c r="H34" s="74"/>
      <c r="I34" s="91"/>
      <c r="J34" s="74"/>
      <c r="K34" s="74"/>
      <c r="L34" s="80"/>
      <c r="M34" s="68"/>
      <c r="N34" s="30"/>
      <c r="O34" s="3"/>
      <c r="P34" s="3"/>
      <c r="Q34" s="3"/>
      <c r="R34" s="5"/>
      <c r="S34" s="5"/>
      <c r="T34" s="5"/>
      <c r="U34" s="75"/>
      <c r="V34" s="75"/>
      <c r="W34" s="2"/>
      <c r="X34" s="76"/>
      <c r="Y34" s="63" t="s">
        <v>47</v>
      </c>
      <c r="Z34" s="77"/>
      <c r="AA34" s="33"/>
      <c r="AB34" s="2"/>
      <c r="AC34" s="33"/>
      <c r="AD34" s="34"/>
      <c r="AE34" s="34"/>
      <c r="AF34" s="35"/>
      <c r="AG34" s="35"/>
      <c r="AH34" s="35"/>
      <c r="AI34" s="35"/>
    </row>
    <row r="35" spans="1:35" s="24" customFormat="1" ht="18.75" customHeight="1">
      <c r="A35" s="19"/>
      <c r="D35" s="23" t="s">
        <v>36</v>
      </c>
      <c r="E35" s="36" t="s">
        <v>33</v>
      </c>
      <c r="F35" s="20" t="s">
        <v>17</v>
      </c>
      <c r="G35" s="60" t="s">
        <v>10</v>
      </c>
      <c r="H35" s="21" t="s">
        <v>11</v>
      </c>
      <c r="I35" s="21" t="s">
        <v>3</v>
      </c>
      <c r="J35" s="21" t="s">
        <v>12</v>
      </c>
      <c r="K35" s="21" t="s">
        <v>13</v>
      </c>
      <c r="L35" s="81" t="s">
        <v>40</v>
      </c>
      <c r="M35" s="65"/>
      <c r="AA35" s="58"/>
      <c r="AB35" s="22"/>
      <c r="AC35" s="37"/>
      <c r="AD35" s="38"/>
      <c r="AE35" s="39"/>
      <c r="AF35" s="35"/>
      <c r="AG35" s="35"/>
      <c r="AH35" s="35"/>
      <c r="AI35" s="35"/>
    </row>
    <row r="36" spans="1:35" s="24" customFormat="1" ht="18.75" customHeight="1">
      <c r="A36" s="19"/>
      <c r="C36" s="40"/>
      <c r="D36" s="23" t="s">
        <v>35</v>
      </c>
      <c r="E36" s="41">
        <f>COUNTIF($Z$5:$Z$32,"XS")</f>
        <v>1</v>
      </c>
      <c r="F36" s="41">
        <f>COUNTIF($Z$5:$Z$32,"Tốt")</f>
        <v>3</v>
      </c>
      <c r="G36" s="61">
        <f>COUNTIF($Z$5:$Z$32,"Khá")</f>
        <v>4</v>
      </c>
      <c r="H36" s="41">
        <f>COUNTIF($Z$5:$Z$32,"TBK")</f>
        <v>0</v>
      </c>
      <c r="I36" s="41">
        <f>COUNTIF($Z$5:$Z$32,"TB")</f>
        <v>14</v>
      </c>
      <c r="J36" s="41">
        <f>COUNTIF($Z$5:$Z$32,"Yếu")</f>
        <v>5</v>
      </c>
      <c r="K36" s="41">
        <f>COUNTIF($Z$5:$Z$32,"Kém")</f>
        <v>1</v>
      </c>
      <c r="L36" s="82">
        <f>E36+F36+G36+H36+I36+J36+K36</f>
        <v>28</v>
      </c>
      <c r="M36" s="65"/>
      <c r="N36" s="42"/>
      <c r="O36" s="43"/>
      <c r="P36" s="43"/>
      <c r="Q36" s="43"/>
      <c r="X36" s="44"/>
      <c r="Z36" s="40"/>
      <c r="AA36" s="58"/>
      <c r="AB36" s="45"/>
      <c r="AC36" s="37"/>
      <c r="AD36" s="38"/>
      <c r="AE36" s="39"/>
      <c r="AF36" s="35"/>
      <c r="AG36" s="35"/>
      <c r="AH36" s="35"/>
      <c r="AI36" s="35"/>
    </row>
    <row r="37" spans="1:35" ht="18.75" customHeight="1">
      <c r="A37" s="120"/>
      <c r="B37" s="120"/>
      <c r="C37" s="46"/>
      <c r="D37" s="47" t="s">
        <v>34</v>
      </c>
      <c r="E37" s="48">
        <f>E36/28%</f>
        <v>3.571428571428571</v>
      </c>
      <c r="F37" s="48">
        <f aca="true" t="shared" si="7" ref="F37:K37">F36/28%</f>
        <v>10.714285714285714</v>
      </c>
      <c r="G37" s="48">
        <f t="shared" si="7"/>
        <v>14.285714285714285</v>
      </c>
      <c r="H37" s="48">
        <f t="shared" si="7"/>
        <v>0</v>
      </c>
      <c r="I37" s="48">
        <f t="shared" si="7"/>
        <v>49.99999999999999</v>
      </c>
      <c r="J37" s="48">
        <f t="shared" si="7"/>
        <v>17.857142857142854</v>
      </c>
      <c r="K37" s="48">
        <f t="shared" si="7"/>
        <v>3.571428571428571</v>
      </c>
      <c r="L37" s="83">
        <f>E37+F37+G37+H37+I37+J37+K37</f>
        <v>99.99999999999999</v>
      </c>
      <c r="M37" s="65"/>
      <c r="N37" s="42"/>
      <c r="O37" s="43"/>
      <c r="P37" s="43"/>
      <c r="Q37" s="43"/>
      <c r="R37" s="24"/>
      <c r="S37" s="24"/>
      <c r="T37" s="24"/>
      <c r="U37" s="24"/>
      <c r="V37" s="24"/>
      <c r="W37" s="24"/>
      <c r="X37" s="120" t="s">
        <v>48</v>
      </c>
      <c r="Y37" s="120"/>
      <c r="Z37" s="120"/>
      <c r="AA37" s="58"/>
      <c r="AB37" s="38"/>
      <c r="AC37" s="27"/>
      <c r="AD37" s="28"/>
      <c r="AE37" s="29"/>
      <c r="AF37" s="30"/>
      <c r="AG37" s="30"/>
      <c r="AH37" s="30"/>
      <c r="AI37" s="30"/>
    </row>
    <row r="38" ht="21" customHeight="1"/>
    <row r="39" spans="23:26" ht="21" customHeight="1">
      <c r="W39" s="130"/>
      <c r="X39" s="130"/>
      <c r="Y39" s="130"/>
      <c r="Z39" s="130"/>
    </row>
    <row r="40" ht="21" customHeight="1"/>
    <row r="41" ht="21" customHeight="1"/>
    <row r="42" ht="21" customHeight="1"/>
    <row r="43" ht="21" customHeight="1"/>
    <row r="130" spans="1:27" s="56" customFormat="1" ht="18" customHeight="1">
      <c r="A130" s="85">
        <v>42</v>
      </c>
      <c r="B130" s="85" t="s">
        <v>176</v>
      </c>
      <c r="C130" s="86" t="s">
        <v>174</v>
      </c>
      <c r="D130" s="86" t="s">
        <v>61</v>
      </c>
      <c r="E130" s="87">
        <v>3</v>
      </c>
      <c r="F130" s="87">
        <f>E130</f>
        <v>3</v>
      </c>
      <c r="G130" s="54">
        <v>12</v>
      </c>
      <c r="H130" s="54">
        <f>F130+G130</f>
        <v>15</v>
      </c>
      <c r="I130" s="54">
        <v>25</v>
      </c>
      <c r="J130" s="54">
        <v>25</v>
      </c>
      <c r="K130" s="88">
        <v>20</v>
      </c>
      <c r="L130" s="87">
        <v>20</v>
      </c>
      <c r="M130" s="54">
        <v>25</v>
      </c>
      <c r="N130" s="87">
        <v>20</v>
      </c>
      <c r="O130" s="54"/>
      <c r="P130" s="54"/>
      <c r="Q130" s="54"/>
      <c r="R130" s="54"/>
      <c r="S130" s="54"/>
      <c r="T130" s="54"/>
      <c r="U130" s="54"/>
      <c r="V130" s="54"/>
      <c r="W130" s="54">
        <f>E130+I130+K130+M130+O130</f>
        <v>73</v>
      </c>
      <c r="X130" s="89" t="str">
        <f>IF(W130&lt;35,"Kém",IF(W130&lt;50,"Yếu",IF(W130&lt;65,"TB",IF(W130&lt;80,"Khá",IF(W130&lt;90,"Tốt","XS")))))</f>
        <v>Khá</v>
      </c>
      <c r="Y130" s="90">
        <f>ROUND((H130+J130+L130+N130+R130+S130+T130+U130+V130),0)</f>
        <v>80</v>
      </c>
      <c r="Z130" s="89" t="str">
        <f>IF(Y130&lt;35,"Kém",IF(Y130&lt;50,"Yếu",IF(Y130&lt;65,"TB",IF(Y130&lt;80,"Khá",IF(Y130&lt;90,"Tốt","XS")))))</f>
        <v>Tốt</v>
      </c>
      <c r="AA130" s="55" t="s">
        <v>177</v>
      </c>
    </row>
  </sheetData>
  <sheetProtection/>
  <mergeCells count="18">
    <mergeCell ref="AD5:AG5"/>
    <mergeCell ref="U33:AA33"/>
    <mergeCell ref="A37:B37"/>
    <mergeCell ref="X37:Z37"/>
    <mergeCell ref="W39:Z39"/>
    <mergeCell ref="A1:AC1"/>
    <mergeCell ref="A2:AC2"/>
    <mergeCell ref="A3:A4"/>
    <mergeCell ref="B3:B4"/>
    <mergeCell ref="C3:C4"/>
    <mergeCell ref="D3:D4"/>
    <mergeCell ref="E3:H3"/>
    <mergeCell ref="I3:J3"/>
    <mergeCell ref="K3:L3"/>
    <mergeCell ref="W3:Z3"/>
    <mergeCell ref="AA3:AA4"/>
    <mergeCell ref="M3:N3"/>
    <mergeCell ref="O3:T3"/>
  </mergeCells>
  <printOptions/>
  <pageMargins left="0.36" right="0" top="0.25" bottom="0" header="0.511811023622047" footer="0.511811023622047"/>
  <pageSetup horizontalDpi="600" verticalDpi="600" orientation="portrait" paperSize="9" scale="6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133"/>
  <sheetViews>
    <sheetView zoomScalePageLayoutView="0" workbookViewId="0" topLeftCell="A1">
      <pane xSplit="4" ySplit="4" topLeftCell="E23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33" sqref="L33"/>
    </sheetView>
  </sheetViews>
  <sheetFormatPr defaultColWidth="9" defaultRowHeight="15"/>
  <cols>
    <col min="1" max="1" width="3.69921875" style="2" customWidth="1"/>
    <col min="2" max="2" width="16.296875" style="49" customWidth="1"/>
    <col min="3" max="3" width="15.69921875" style="3" customWidth="1"/>
    <col min="4" max="4" width="6.09765625" style="26" customWidth="1"/>
    <col min="5" max="6" width="3.8984375" style="50" customWidth="1"/>
    <col min="7" max="7" width="3.8984375" style="59" customWidth="1"/>
    <col min="8" max="8" width="3.8984375" style="50" customWidth="1"/>
    <col min="9" max="10" width="3.8984375" style="25" customWidth="1"/>
    <col min="11" max="11" width="4.3984375" style="25" customWidth="1"/>
    <col min="12" max="12" width="3.8984375" style="84" customWidth="1"/>
    <col min="13" max="15" width="3.8984375" style="25" customWidth="1"/>
    <col min="16" max="17" width="3.8984375" style="25" hidden="1" customWidth="1"/>
    <col min="18" max="18" width="6.296875" style="25" customWidth="1"/>
    <col min="19" max="20" width="5.19921875" style="25" hidden="1" customWidth="1"/>
    <col min="21" max="22" width="3.8984375" style="25" customWidth="1"/>
    <col min="23" max="23" width="3.796875" style="4" customWidth="1"/>
    <col min="24" max="24" width="5" style="4" customWidth="1"/>
    <col min="25" max="26" width="5.8984375" style="51" customWidth="1"/>
    <col min="27" max="27" width="10.296875" style="27" customWidth="1"/>
    <col min="28" max="16384" width="9" style="25" customWidth="1"/>
  </cols>
  <sheetData>
    <row r="1" spans="1:29" s="52" customFormat="1" ht="27" customHeight="1">
      <c r="A1" s="131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</row>
    <row r="2" spans="1:29" s="52" customFormat="1" ht="30.75" customHeight="1">
      <c r="A2" s="133" t="s">
        <v>262</v>
      </c>
      <c r="B2" s="133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</row>
    <row r="3" spans="1:27" s="53" customFormat="1" ht="19.5" customHeight="1">
      <c r="A3" s="121" t="s">
        <v>4</v>
      </c>
      <c r="B3" s="122" t="s">
        <v>5</v>
      </c>
      <c r="C3" s="123" t="s">
        <v>15</v>
      </c>
      <c r="D3" s="124" t="s">
        <v>6</v>
      </c>
      <c r="E3" s="125" t="s">
        <v>43</v>
      </c>
      <c r="F3" s="126"/>
      <c r="G3" s="126"/>
      <c r="H3" s="127"/>
      <c r="I3" s="128" t="s">
        <v>0</v>
      </c>
      <c r="J3" s="129"/>
      <c r="K3" s="128" t="s">
        <v>1</v>
      </c>
      <c r="L3" s="137"/>
      <c r="M3" s="128" t="s">
        <v>45</v>
      </c>
      <c r="N3" s="129"/>
      <c r="O3" s="128" t="s">
        <v>2</v>
      </c>
      <c r="P3" s="137"/>
      <c r="Q3" s="137"/>
      <c r="R3" s="137"/>
      <c r="S3" s="137"/>
      <c r="T3" s="129"/>
      <c r="U3" s="57" t="s">
        <v>41</v>
      </c>
      <c r="V3" s="57" t="s">
        <v>44</v>
      </c>
      <c r="W3" s="135" t="s">
        <v>14</v>
      </c>
      <c r="X3" s="136"/>
      <c r="Y3" s="136"/>
      <c r="Z3" s="136"/>
      <c r="AA3" s="122" t="s">
        <v>7</v>
      </c>
    </row>
    <row r="4" spans="1:27" s="62" customFormat="1" ht="78" customHeight="1">
      <c r="A4" s="121"/>
      <c r="B4" s="122"/>
      <c r="C4" s="123"/>
      <c r="D4" s="124"/>
      <c r="E4" s="78" t="s">
        <v>8</v>
      </c>
      <c r="F4" s="78" t="s">
        <v>9</v>
      </c>
      <c r="G4" s="78" t="s">
        <v>38</v>
      </c>
      <c r="H4" s="78" t="s">
        <v>9</v>
      </c>
      <c r="I4" s="78" t="s">
        <v>8</v>
      </c>
      <c r="J4" s="78" t="s">
        <v>9</v>
      </c>
      <c r="K4" s="78" t="s">
        <v>8</v>
      </c>
      <c r="L4" s="78" t="s">
        <v>9</v>
      </c>
      <c r="M4" s="78" t="s">
        <v>8</v>
      </c>
      <c r="N4" s="78" t="s">
        <v>9</v>
      </c>
      <c r="O4" s="78" t="s">
        <v>8</v>
      </c>
      <c r="P4" s="92" t="s">
        <v>62</v>
      </c>
      <c r="Q4" s="92" t="s">
        <v>63</v>
      </c>
      <c r="R4" s="78" t="s">
        <v>50</v>
      </c>
      <c r="S4" s="78" t="s">
        <v>51</v>
      </c>
      <c r="T4" s="78" t="s">
        <v>52</v>
      </c>
      <c r="U4" s="78" t="s">
        <v>49</v>
      </c>
      <c r="V4" s="78">
        <v>-10</v>
      </c>
      <c r="W4" s="78" t="s">
        <v>8</v>
      </c>
      <c r="X4" s="78" t="s">
        <v>39</v>
      </c>
      <c r="Y4" s="78" t="s">
        <v>9</v>
      </c>
      <c r="Z4" s="78" t="s">
        <v>39</v>
      </c>
      <c r="AA4" s="122"/>
    </row>
    <row r="5" spans="1:33" s="56" customFormat="1" ht="18" customHeight="1">
      <c r="A5" s="85">
        <v>1</v>
      </c>
      <c r="B5" s="109" t="s">
        <v>181</v>
      </c>
      <c r="C5" s="86" t="s">
        <v>182</v>
      </c>
      <c r="D5" s="86" t="s">
        <v>183</v>
      </c>
      <c r="E5" s="87">
        <v>3</v>
      </c>
      <c r="F5" s="87">
        <f>E5</f>
        <v>3</v>
      </c>
      <c r="G5" s="54" t="str">
        <f>VLOOKUP(B5,'[2]Sheet1'!$D$24:$U$54,18,0)</f>
        <v>8</v>
      </c>
      <c r="H5" s="54">
        <f>F5+G5</f>
        <v>11</v>
      </c>
      <c r="I5" s="54">
        <v>25</v>
      </c>
      <c r="J5" s="54">
        <f>I5</f>
        <v>25</v>
      </c>
      <c r="K5" s="88">
        <v>16</v>
      </c>
      <c r="L5" s="54">
        <v>10</v>
      </c>
      <c r="M5" s="54">
        <v>20</v>
      </c>
      <c r="N5" s="54">
        <f>M5</f>
        <v>20</v>
      </c>
      <c r="O5" s="54"/>
      <c r="P5" s="54"/>
      <c r="Q5" s="54"/>
      <c r="R5" s="54"/>
      <c r="S5" s="54"/>
      <c r="T5" s="54"/>
      <c r="U5" s="54"/>
      <c r="V5" s="54"/>
      <c r="W5" s="54">
        <f>E5+I5+K5+M5+O5</f>
        <v>64</v>
      </c>
      <c r="X5" s="89" t="str">
        <f>IF(W5&lt;35,"Kém",IF(W5&lt;50,"Yếu",IF(W5&lt;65,"TB",IF(W5&lt;80,"Khá",IF(W5&lt;90,"Tốt","XS")))))</f>
        <v>TB</v>
      </c>
      <c r="Y5" s="90">
        <f>ROUND((H5+J5+L5+N5+R5+S5+T5+U5+V5),0)</f>
        <v>66</v>
      </c>
      <c r="Z5" s="89" t="str">
        <f>IF(Y5&lt;35,"Kém",IF(Y5&lt;50,"Yếu",IF(Y5&lt;65,"TB",IF(Y5&lt;80,"Khá",IF(Y5&lt;90,"Tốt","XS")))))</f>
        <v>Khá</v>
      </c>
      <c r="AA5" s="55"/>
      <c r="AD5" s="138"/>
      <c r="AE5" s="138"/>
      <c r="AF5" s="138"/>
      <c r="AG5" s="138"/>
    </row>
    <row r="6" spans="1:30" s="56" customFormat="1" ht="18" customHeight="1">
      <c r="A6" s="85">
        <v>2</v>
      </c>
      <c r="B6" s="85" t="s">
        <v>184</v>
      </c>
      <c r="C6" s="86" t="s">
        <v>185</v>
      </c>
      <c r="D6" s="86" t="s">
        <v>186</v>
      </c>
      <c r="E6" s="87">
        <v>3</v>
      </c>
      <c r="F6" s="87">
        <f aca="true" t="shared" si="0" ref="F6:F35">E6</f>
        <v>3</v>
      </c>
      <c r="G6" s="54" t="str">
        <f>VLOOKUP(B6,'[2]Sheet1'!$D$24:$U$54,18,0)</f>
        <v>10</v>
      </c>
      <c r="H6" s="54">
        <f aca="true" t="shared" si="1" ref="H6:H35">F6+G6</f>
        <v>13</v>
      </c>
      <c r="I6" s="54">
        <v>25</v>
      </c>
      <c r="J6" s="54">
        <f aca="true" t="shared" si="2" ref="J6:J35">I6</f>
        <v>25</v>
      </c>
      <c r="K6" s="88">
        <v>18</v>
      </c>
      <c r="L6" s="54">
        <v>10</v>
      </c>
      <c r="M6" s="54">
        <v>22</v>
      </c>
      <c r="N6" s="54">
        <f aca="true" t="shared" si="3" ref="N6:N35">M6</f>
        <v>22</v>
      </c>
      <c r="O6" s="54">
        <v>7</v>
      </c>
      <c r="P6" s="54"/>
      <c r="Q6" s="54"/>
      <c r="R6" s="54">
        <v>7</v>
      </c>
      <c r="S6" s="54"/>
      <c r="T6" s="54"/>
      <c r="U6" s="54">
        <v>5</v>
      </c>
      <c r="V6" s="54"/>
      <c r="W6" s="54">
        <f>E6+I6+K6+M6+O6</f>
        <v>75</v>
      </c>
      <c r="X6" s="89" t="str">
        <f>IF(W6&lt;35,"Kém",IF(W6&lt;50,"Yếu",IF(W6&lt;65,"TB",IF(W6&lt;80,"Khá",IF(W6&lt;90,"Tốt","XS")))))</f>
        <v>Khá</v>
      </c>
      <c r="Y6" s="90">
        <f>ROUND((H6+J6+L6+N6+R6+S6+T6+U6+V6),0)</f>
        <v>82</v>
      </c>
      <c r="Z6" s="89" t="str">
        <f>IF(Y6&lt;35,"Kém",IF(Y6&lt;50,"Yếu",IF(Y6&lt;65,"TB",IF(Y6&lt;80,"Khá",IF(Y6&lt;90,"Tốt","XS")))))</f>
        <v>Tốt</v>
      </c>
      <c r="AA6" s="55" t="s">
        <v>263</v>
      </c>
      <c r="AB6" s="94"/>
      <c r="AC6" s="94"/>
      <c r="AD6" s="94"/>
    </row>
    <row r="7" spans="1:30" s="56" customFormat="1" ht="18" customHeight="1">
      <c r="A7" s="85">
        <v>3</v>
      </c>
      <c r="B7" s="85" t="s">
        <v>187</v>
      </c>
      <c r="C7" s="86" t="s">
        <v>188</v>
      </c>
      <c r="D7" s="86" t="s">
        <v>189</v>
      </c>
      <c r="E7" s="87">
        <v>3</v>
      </c>
      <c r="F7" s="87">
        <f t="shared" si="0"/>
        <v>3</v>
      </c>
      <c r="G7" s="54" t="str">
        <f>VLOOKUP(B7,'[2]Sheet1'!$D$24:$U$54,18,0)</f>
        <v>14</v>
      </c>
      <c r="H7" s="54">
        <f t="shared" si="1"/>
        <v>17</v>
      </c>
      <c r="I7" s="54">
        <v>25</v>
      </c>
      <c r="J7" s="54">
        <f t="shared" si="2"/>
        <v>25</v>
      </c>
      <c r="K7" s="88">
        <v>18</v>
      </c>
      <c r="L7" s="54">
        <v>10</v>
      </c>
      <c r="M7" s="54">
        <v>22</v>
      </c>
      <c r="N7" s="54">
        <f t="shared" si="3"/>
        <v>22</v>
      </c>
      <c r="O7" s="54"/>
      <c r="P7" s="54"/>
      <c r="Q7" s="54"/>
      <c r="R7" s="54">
        <v>10</v>
      </c>
      <c r="S7" s="54"/>
      <c r="T7" s="54"/>
      <c r="U7" s="54"/>
      <c r="V7" s="54"/>
      <c r="W7" s="54">
        <f aca="true" t="shared" si="4" ref="W7:W35">E7+I7+K7+M7+O7</f>
        <v>68</v>
      </c>
      <c r="X7" s="89" t="str">
        <f aca="true" t="shared" si="5" ref="X7:X35">IF(W7&lt;35,"Kém",IF(W7&lt;50,"Yếu",IF(W7&lt;65,"TB",IF(W7&lt;80,"Khá",IF(W7&lt;90,"Tốt","XS")))))</f>
        <v>Khá</v>
      </c>
      <c r="Y7" s="90">
        <f aca="true" t="shared" si="6" ref="Y7:Y35">ROUND((H7+J7+L7+N7+R7+S7+T7+U7+V7),0)</f>
        <v>84</v>
      </c>
      <c r="Z7" s="89" t="str">
        <f aca="true" t="shared" si="7" ref="Z7:Z35">IF(Y7&lt;35,"Kém",IF(Y7&lt;50,"Yếu",IF(Y7&lt;65,"TB",IF(Y7&lt;80,"Khá",IF(Y7&lt;90,"Tốt","XS")))))</f>
        <v>Tốt</v>
      </c>
      <c r="AA7" s="55" t="s">
        <v>336</v>
      </c>
      <c r="AB7" s="94"/>
      <c r="AC7" s="94"/>
      <c r="AD7" s="94"/>
    </row>
    <row r="8" spans="1:30" s="105" customFormat="1" ht="18" customHeight="1">
      <c r="A8" s="96">
        <v>4</v>
      </c>
      <c r="B8" s="96" t="s">
        <v>190</v>
      </c>
      <c r="C8" s="98" t="s">
        <v>191</v>
      </c>
      <c r="D8" s="98" t="s">
        <v>192</v>
      </c>
      <c r="E8" s="99">
        <v>0</v>
      </c>
      <c r="F8" s="99">
        <f t="shared" si="0"/>
        <v>0</v>
      </c>
      <c r="G8" s="54" t="str">
        <f>VLOOKUP(B8,'[2]Sheet1'!$D$24:$U$54,18,0)</f>
        <v>0</v>
      </c>
      <c r="H8" s="100">
        <f t="shared" si="1"/>
        <v>0</v>
      </c>
      <c r="I8" s="100">
        <v>0</v>
      </c>
      <c r="J8" s="54">
        <f t="shared" si="2"/>
        <v>0</v>
      </c>
      <c r="K8" s="101">
        <v>0</v>
      </c>
      <c r="L8" s="54">
        <f>K8</f>
        <v>0</v>
      </c>
      <c r="M8" s="100">
        <v>0</v>
      </c>
      <c r="N8" s="54">
        <f t="shared" si="3"/>
        <v>0</v>
      </c>
      <c r="O8" s="100"/>
      <c r="P8" s="100"/>
      <c r="Q8" s="100"/>
      <c r="R8" s="100"/>
      <c r="S8" s="100"/>
      <c r="T8" s="100"/>
      <c r="U8" s="100"/>
      <c r="V8" s="100">
        <v>-10</v>
      </c>
      <c r="W8" s="100">
        <f t="shared" si="4"/>
        <v>0</v>
      </c>
      <c r="X8" s="102" t="str">
        <f t="shared" si="5"/>
        <v>Kém</v>
      </c>
      <c r="Y8" s="103">
        <f t="shared" si="6"/>
        <v>-10</v>
      </c>
      <c r="Z8" s="102" t="str">
        <f t="shared" si="7"/>
        <v>Kém</v>
      </c>
      <c r="AA8" s="104"/>
      <c r="AB8" s="108"/>
      <c r="AC8" s="108"/>
      <c r="AD8" s="108"/>
    </row>
    <row r="9" spans="1:30" s="105" customFormat="1" ht="18" customHeight="1">
      <c r="A9" s="96">
        <v>5</v>
      </c>
      <c r="B9" s="96" t="s">
        <v>193</v>
      </c>
      <c r="C9" s="98" t="s">
        <v>194</v>
      </c>
      <c r="D9" s="98" t="s">
        <v>195</v>
      </c>
      <c r="E9" s="99">
        <v>0</v>
      </c>
      <c r="F9" s="99">
        <f t="shared" si="0"/>
        <v>0</v>
      </c>
      <c r="G9" s="54" t="str">
        <f>VLOOKUP(B9,'[2]Sheet1'!$D$24:$U$54,18,0)</f>
        <v>0</v>
      </c>
      <c r="H9" s="100">
        <f t="shared" si="1"/>
        <v>0</v>
      </c>
      <c r="I9" s="100">
        <v>0</v>
      </c>
      <c r="J9" s="54">
        <f t="shared" si="2"/>
        <v>0</v>
      </c>
      <c r="K9" s="101">
        <v>0</v>
      </c>
      <c r="L9" s="54">
        <f>K9</f>
        <v>0</v>
      </c>
      <c r="M9" s="100">
        <v>0</v>
      </c>
      <c r="N9" s="54">
        <f t="shared" si="3"/>
        <v>0</v>
      </c>
      <c r="O9" s="100"/>
      <c r="P9" s="100"/>
      <c r="Q9" s="100"/>
      <c r="R9" s="100"/>
      <c r="S9" s="100"/>
      <c r="T9" s="100"/>
      <c r="U9" s="100"/>
      <c r="V9" s="100">
        <v>-10</v>
      </c>
      <c r="W9" s="100">
        <f t="shared" si="4"/>
        <v>0</v>
      </c>
      <c r="X9" s="102" t="str">
        <f t="shared" si="5"/>
        <v>Kém</v>
      </c>
      <c r="Y9" s="103">
        <f t="shared" si="6"/>
        <v>-10</v>
      </c>
      <c r="Z9" s="102" t="str">
        <f t="shared" si="7"/>
        <v>Kém</v>
      </c>
      <c r="AA9" s="104"/>
      <c r="AB9" s="108"/>
      <c r="AC9" s="108"/>
      <c r="AD9" s="108"/>
    </row>
    <row r="10" spans="1:30" s="56" customFormat="1" ht="18" customHeight="1">
      <c r="A10" s="85">
        <v>6</v>
      </c>
      <c r="B10" s="85" t="s">
        <v>196</v>
      </c>
      <c r="C10" s="86" t="s">
        <v>197</v>
      </c>
      <c r="D10" s="86" t="s">
        <v>53</v>
      </c>
      <c r="E10" s="87">
        <v>3</v>
      </c>
      <c r="F10" s="87">
        <f t="shared" si="0"/>
        <v>3</v>
      </c>
      <c r="G10" s="54" t="str">
        <f>VLOOKUP(B10,'[2]Sheet1'!$D$24:$U$54,18,0)</f>
        <v>8</v>
      </c>
      <c r="H10" s="54">
        <f t="shared" si="1"/>
        <v>11</v>
      </c>
      <c r="I10" s="54">
        <v>25</v>
      </c>
      <c r="J10" s="54">
        <f t="shared" si="2"/>
        <v>25</v>
      </c>
      <c r="K10" s="88">
        <v>16</v>
      </c>
      <c r="L10" s="54">
        <v>10</v>
      </c>
      <c r="M10" s="54">
        <v>20</v>
      </c>
      <c r="N10" s="54">
        <f t="shared" si="3"/>
        <v>20</v>
      </c>
      <c r="O10" s="54"/>
      <c r="P10" s="54"/>
      <c r="Q10" s="54"/>
      <c r="R10" s="54">
        <v>5</v>
      </c>
      <c r="S10" s="54"/>
      <c r="T10" s="54"/>
      <c r="U10" s="54"/>
      <c r="V10" s="54"/>
      <c r="W10" s="54">
        <f t="shared" si="4"/>
        <v>64</v>
      </c>
      <c r="X10" s="89" t="str">
        <f t="shared" si="5"/>
        <v>TB</v>
      </c>
      <c r="Y10" s="90">
        <f t="shared" si="6"/>
        <v>71</v>
      </c>
      <c r="Z10" s="89" t="str">
        <f t="shared" si="7"/>
        <v>Khá</v>
      </c>
      <c r="AA10" s="55" t="s">
        <v>341</v>
      </c>
      <c r="AB10" s="94"/>
      <c r="AC10" s="94"/>
      <c r="AD10" s="94"/>
    </row>
    <row r="11" spans="1:30" s="56" customFormat="1" ht="18" customHeight="1">
      <c r="A11" s="85">
        <v>7</v>
      </c>
      <c r="B11" s="85" t="s">
        <v>198</v>
      </c>
      <c r="C11" s="86" t="s">
        <v>199</v>
      </c>
      <c r="D11" s="86" t="s">
        <v>54</v>
      </c>
      <c r="E11" s="87">
        <v>3</v>
      </c>
      <c r="F11" s="87">
        <f t="shared" si="0"/>
        <v>3</v>
      </c>
      <c r="G11" s="54" t="str">
        <f>VLOOKUP(B11,'[2]Sheet1'!$D$24:$U$54,18,0)</f>
        <v>8</v>
      </c>
      <c r="H11" s="54">
        <f t="shared" si="1"/>
        <v>11</v>
      </c>
      <c r="I11" s="54">
        <v>25</v>
      </c>
      <c r="J11" s="54">
        <f t="shared" si="2"/>
        <v>25</v>
      </c>
      <c r="K11" s="88">
        <v>16</v>
      </c>
      <c r="L11" s="54">
        <v>12</v>
      </c>
      <c r="M11" s="54">
        <v>20</v>
      </c>
      <c r="N11" s="54">
        <f t="shared" si="3"/>
        <v>20</v>
      </c>
      <c r="O11" s="54"/>
      <c r="P11" s="54"/>
      <c r="Q11" s="54"/>
      <c r="R11" s="54"/>
      <c r="S11" s="54"/>
      <c r="T11" s="54"/>
      <c r="U11" s="54"/>
      <c r="V11" s="54">
        <v>-10</v>
      </c>
      <c r="W11" s="54">
        <f t="shared" si="4"/>
        <v>64</v>
      </c>
      <c r="X11" s="89" t="str">
        <f t="shared" si="5"/>
        <v>TB</v>
      </c>
      <c r="Y11" s="90">
        <f t="shared" si="6"/>
        <v>58</v>
      </c>
      <c r="Z11" s="89" t="str">
        <f t="shared" si="7"/>
        <v>TB</v>
      </c>
      <c r="AA11" s="55"/>
      <c r="AB11" s="94"/>
      <c r="AC11" s="94"/>
      <c r="AD11" s="94"/>
    </row>
    <row r="12" spans="1:30" s="105" customFormat="1" ht="18" customHeight="1">
      <c r="A12" s="96">
        <v>8</v>
      </c>
      <c r="B12" s="96" t="s">
        <v>200</v>
      </c>
      <c r="C12" s="98" t="s">
        <v>201</v>
      </c>
      <c r="D12" s="98" t="s">
        <v>202</v>
      </c>
      <c r="E12" s="99">
        <v>0</v>
      </c>
      <c r="F12" s="99">
        <f t="shared" si="0"/>
        <v>0</v>
      </c>
      <c r="G12" s="54" t="str">
        <f>VLOOKUP(B12,'[2]Sheet1'!$D$24:$U$54,18,0)</f>
        <v>0</v>
      </c>
      <c r="H12" s="100">
        <f t="shared" si="1"/>
        <v>0</v>
      </c>
      <c r="I12" s="100">
        <v>0</v>
      </c>
      <c r="J12" s="54">
        <f t="shared" si="2"/>
        <v>0</v>
      </c>
      <c r="K12" s="101">
        <v>0</v>
      </c>
      <c r="L12" s="54">
        <f>K12</f>
        <v>0</v>
      </c>
      <c r="M12" s="100">
        <v>0</v>
      </c>
      <c r="N12" s="54">
        <f t="shared" si="3"/>
        <v>0</v>
      </c>
      <c r="O12" s="100"/>
      <c r="P12" s="100"/>
      <c r="Q12" s="100"/>
      <c r="R12" s="100"/>
      <c r="S12" s="100"/>
      <c r="T12" s="100"/>
      <c r="U12" s="100"/>
      <c r="V12" s="100">
        <v>-10</v>
      </c>
      <c r="W12" s="100">
        <f t="shared" si="4"/>
        <v>0</v>
      </c>
      <c r="X12" s="102" t="str">
        <f t="shared" si="5"/>
        <v>Kém</v>
      </c>
      <c r="Y12" s="103">
        <f t="shared" si="6"/>
        <v>-10</v>
      </c>
      <c r="Z12" s="102" t="str">
        <f t="shared" si="7"/>
        <v>Kém</v>
      </c>
      <c r="AA12" s="104"/>
      <c r="AB12" s="108"/>
      <c r="AC12" s="108"/>
      <c r="AD12" s="108"/>
    </row>
    <row r="13" spans="1:30" s="105" customFormat="1" ht="18" customHeight="1">
      <c r="A13" s="96">
        <v>9</v>
      </c>
      <c r="B13" s="96" t="s">
        <v>203</v>
      </c>
      <c r="C13" s="98" t="s">
        <v>204</v>
      </c>
      <c r="D13" s="98" t="s">
        <v>55</v>
      </c>
      <c r="E13" s="99">
        <v>0</v>
      </c>
      <c r="F13" s="99">
        <f t="shared" si="0"/>
        <v>0</v>
      </c>
      <c r="G13" s="54" t="str">
        <f>VLOOKUP(B13,'[2]Sheet1'!$D$24:$U$54,18,0)</f>
        <v>0</v>
      </c>
      <c r="H13" s="100">
        <f t="shared" si="1"/>
        <v>0</v>
      </c>
      <c r="I13" s="100">
        <v>0</v>
      </c>
      <c r="J13" s="54">
        <f t="shared" si="2"/>
        <v>0</v>
      </c>
      <c r="K13" s="101">
        <v>0</v>
      </c>
      <c r="L13" s="54">
        <f>K13</f>
        <v>0</v>
      </c>
      <c r="M13" s="100">
        <v>0</v>
      </c>
      <c r="N13" s="54">
        <f t="shared" si="3"/>
        <v>0</v>
      </c>
      <c r="O13" s="100"/>
      <c r="P13" s="100"/>
      <c r="Q13" s="100"/>
      <c r="R13" s="100"/>
      <c r="S13" s="100"/>
      <c r="T13" s="100"/>
      <c r="U13" s="100"/>
      <c r="V13" s="100">
        <v>-10</v>
      </c>
      <c r="W13" s="100">
        <f t="shared" si="4"/>
        <v>0</v>
      </c>
      <c r="X13" s="102" t="str">
        <f t="shared" si="5"/>
        <v>Kém</v>
      </c>
      <c r="Y13" s="103">
        <f t="shared" si="6"/>
        <v>-10</v>
      </c>
      <c r="Z13" s="102" t="str">
        <f t="shared" si="7"/>
        <v>Kém</v>
      </c>
      <c r="AA13" s="104"/>
      <c r="AB13" s="108"/>
      <c r="AC13" s="108"/>
      <c r="AD13" s="108"/>
    </row>
    <row r="14" spans="1:30" s="56" customFormat="1" ht="18" customHeight="1">
      <c r="A14" s="85">
        <v>10</v>
      </c>
      <c r="B14" s="85" t="s">
        <v>205</v>
      </c>
      <c r="C14" s="86" t="s">
        <v>206</v>
      </c>
      <c r="D14" s="86" t="s">
        <v>57</v>
      </c>
      <c r="E14" s="87">
        <v>3</v>
      </c>
      <c r="F14" s="87">
        <f t="shared" si="0"/>
        <v>3</v>
      </c>
      <c r="G14" s="54" t="str">
        <f>VLOOKUP(B14,'[2]Sheet1'!$D$24:$U$54,18,0)</f>
        <v>0</v>
      </c>
      <c r="H14" s="54">
        <f t="shared" si="1"/>
        <v>3</v>
      </c>
      <c r="I14" s="54">
        <v>25</v>
      </c>
      <c r="J14" s="54">
        <v>20</v>
      </c>
      <c r="K14" s="88">
        <v>16</v>
      </c>
      <c r="L14" s="54">
        <v>10</v>
      </c>
      <c r="M14" s="54">
        <v>20</v>
      </c>
      <c r="N14" s="54">
        <f t="shared" si="3"/>
        <v>20</v>
      </c>
      <c r="O14" s="54"/>
      <c r="P14" s="54"/>
      <c r="Q14" s="54"/>
      <c r="R14" s="54">
        <v>5</v>
      </c>
      <c r="S14" s="54"/>
      <c r="T14" s="54"/>
      <c r="U14" s="54"/>
      <c r="V14" s="54"/>
      <c r="W14" s="54">
        <f t="shared" si="4"/>
        <v>64</v>
      </c>
      <c r="X14" s="89" t="str">
        <f t="shared" si="5"/>
        <v>TB</v>
      </c>
      <c r="Y14" s="90">
        <f t="shared" si="6"/>
        <v>58</v>
      </c>
      <c r="Z14" s="89" t="str">
        <f t="shared" si="7"/>
        <v>TB</v>
      </c>
      <c r="AA14" s="55"/>
      <c r="AB14" s="94"/>
      <c r="AC14" s="94"/>
      <c r="AD14" s="94"/>
    </row>
    <row r="15" spans="1:30" s="105" customFormat="1" ht="18" customHeight="1">
      <c r="A15" s="96">
        <v>6</v>
      </c>
      <c r="B15" s="96" t="s">
        <v>207</v>
      </c>
      <c r="C15" s="98" t="s">
        <v>208</v>
      </c>
      <c r="D15" s="98" t="s">
        <v>209</v>
      </c>
      <c r="E15" s="99">
        <v>0</v>
      </c>
      <c r="F15" s="99">
        <f t="shared" si="0"/>
        <v>0</v>
      </c>
      <c r="G15" s="54" t="str">
        <f>VLOOKUP(B15,'[2]Sheet1'!$D$24:$U$54,18,0)</f>
        <v>0</v>
      </c>
      <c r="H15" s="100">
        <f t="shared" si="1"/>
        <v>0</v>
      </c>
      <c r="I15" s="100">
        <v>0</v>
      </c>
      <c r="J15" s="54">
        <f t="shared" si="2"/>
        <v>0</v>
      </c>
      <c r="K15" s="101">
        <v>0</v>
      </c>
      <c r="L15" s="54">
        <f>K15</f>
        <v>0</v>
      </c>
      <c r="M15" s="100">
        <v>0</v>
      </c>
      <c r="N15" s="54">
        <f t="shared" si="3"/>
        <v>0</v>
      </c>
      <c r="O15" s="100"/>
      <c r="P15" s="100"/>
      <c r="Q15" s="100"/>
      <c r="R15" s="100"/>
      <c r="S15" s="100"/>
      <c r="T15" s="100"/>
      <c r="U15" s="100"/>
      <c r="V15" s="100">
        <v>-10</v>
      </c>
      <c r="W15" s="100">
        <f t="shared" si="4"/>
        <v>0</v>
      </c>
      <c r="X15" s="102" t="str">
        <f t="shared" si="5"/>
        <v>Kém</v>
      </c>
      <c r="Y15" s="103">
        <f t="shared" si="6"/>
        <v>-10</v>
      </c>
      <c r="Z15" s="102" t="str">
        <f t="shared" si="7"/>
        <v>Kém</v>
      </c>
      <c r="AA15" s="104"/>
      <c r="AB15" s="108"/>
      <c r="AC15" s="108"/>
      <c r="AD15" s="108"/>
    </row>
    <row r="16" spans="1:30" s="105" customFormat="1" ht="18" customHeight="1">
      <c r="A16" s="96">
        <v>12</v>
      </c>
      <c r="B16" s="96" t="s">
        <v>210</v>
      </c>
      <c r="C16" s="98" t="s">
        <v>211</v>
      </c>
      <c r="D16" s="98" t="s">
        <v>212</v>
      </c>
      <c r="E16" s="99">
        <v>0</v>
      </c>
      <c r="F16" s="99">
        <f t="shared" si="0"/>
        <v>0</v>
      </c>
      <c r="G16" s="54" t="str">
        <f>VLOOKUP(B16,'[2]Sheet1'!$D$24:$U$54,18,0)</f>
        <v>0</v>
      </c>
      <c r="H16" s="100">
        <f t="shared" si="1"/>
        <v>0</v>
      </c>
      <c r="I16" s="100">
        <v>0</v>
      </c>
      <c r="J16" s="54">
        <f t="shared" si="2"/>
        <v>0</v>
      </c>
      <c r="K16" s="101">
        <v>0</v>
      </c>
      <c r="L16" s="54">
        <f>K16</f>
        <v>0</v>
      </c>
      <c r="M16" s="100">
        <v>0</v>
      </c>
      <c r="N16" s="54">
        <f t="shared" si="3"/>
        <v>0</v>
      </c>
      <c r="O16" s="100"/>
      <c r="P16" s="100"/>
      <c r="Q16" s="100"/>
      <c r="R16" s="100"/>
      <c r="S16" s="100"/>
      <c r="T16" s="100"/>
      <c r="U16" s="100"/>
      <c r="V16" s="100">
        <v>-10</v>
      </c>
      <c r="W16" s="100">
        <f t="shared" si="4"/>
        <v>0</v>
      </c>
      <c r="X16" s="102" t="str">
        <f t="shared" si="5"/>
        <v>Kém</v>
      </c>
      <c r="Y16" s="103">
        <f t="shared" si="6"/>
        <v>-10</v>
      </c>
      <c r="Z16" s="102" t="str">
        <f t="shared" si="7"/>
        <v>Kém</v>
      </c>
      <c r="AA16" s="104"/>
      <c r="AB16" s="108"/>
      <c r="AC16" s="108"/>
      <c r="AD16" s="108"/>
    </row>
    <row r="17" spans="1:30" s="56" customFormat="1" ht="18" customHeight="1">
      <c r="A17" s="85">
        <v>13</v>
      </c>
      <c r="B17" s="85" t="s">
        <v>213</v>
      </c>
      <c r="C17" s="86" t="s">
        <v>214</v>
      </c>
      <c r="D17" s="86" t="s">
        <v>61</v>
      </c>
      <c r="E17" s="87">
        <v>3</v>
      </c>
      <c r="F17" s="87">
        <f t="shared" si="0"/>
        <v>3</v>
      </c>
      <c r="G17" s="54" t="str">
        <f>VLOOKUP(B17,'[2]Sheet1'!$D$24:$U$54,18,0)</f>
        <v>0</v>
      </c>
      <c r="H17" s="54">
        <f t="shared" si="1"/>
        <v>3</v>
      </c>
      <c r="I17" s="54">
        <v>25</v>
      </c>
      <c r="J17" s="54">
        <v>20</v>
      </c>
      <c r="K17" s="88">
        <v>16</v>
      </c>
      <c r="L17" s="54">
        <v>10</v>
      </c>
      <c r="M17" s="54">
        <v>20</v>
      </c>
      <c r="N17" s="54">
        <f t="shared" si="3"/>
        <v>20</v>
      </c>
      <c r="O17" s="54"/>
      <c r="P17" s="54"/>
      <c r="Q17" s="54"/>
      <c r="R17" s="54">
        <v>10</v>
      </c>
      <c r="S17" s="54"/>
      <c r="T17" s="54"/>
      <c r="U17" s="54"/>
      <c r="V17" s="54">
        <v>-10</v>
      </c>
      <c r="W17" s="54">
        <f t="shared" si="4"/>
        <v>64</v>
      </c>
      <c r="X17" s="89" t="str">
        <f t="shared" si="5"/>
        <v>TB</v>
      </c>
      <c r="Y17" s="90">
        <f t="shared" si="6"/>
        <v>53</v>
      </c>
      <c r="Z17" s="89" t="str">
        <f t="shared" si="7"/>
        <v>TB</v>
      </c>
      <c r="AA17" s="55" t="s">
        <v>336</v>
      </c>
      <c r="AB17" s="94"/>
      <c r="AC17" s="94"/>
      <c r="AD17" s="94"/>
    </row>
    <row r="18" spans="1:30" s="56" customFormat="1" ht="18" customHeight="1">
      <c r="A18" s="85">
        <v>14</v>
      </c>
      <c r="B18" s="85" t="s">
        <v>215</v>
      </c>
      <c r="C18" s="86" t="s">
        <v>216</v>
      </c>
      <c r="D18" s="86" t="s">
        <v>217</v>
      </c>
      <c r="E18" s="87">
        <v>0</v>
      </c>
      <c r="F18" s="87">
        <f t="shared" si="0"/>
        <v>0</v>
      </c>
      <c r="G18" s="54" t="str">
        <f>VLOOKUP(B18,'[2]Sheet1'!$D$24:$U$54,18,0)</f>
        <v>0</v>
      </c>
      <c r="H18" s="54">
        <f t="shared" si="1"/>
        <v>0</v>
      </c>
      <c r="I18" s="54">
        <v>0</v>
      </c>
      <c r="J18" s="54">
        <f t="shared" si="2"/>
        <v>0</v>
      </c>
      <c r="K18" s="88">
        <v>0</v>
      </c>
      <c r="L18" s="54">
        <f>K18</f>
        <v>0</v>
      </c>
      <c r="M18" s="54">
        <v>0</v>
      </c>
      <c r="N18" s="54">
        <f t="shared" si="3"/>
        <v>0</v>
      </c>
      <c r="O18" s="54"/>
      <c r="P18" s="54"/>
      <c r="Q18" s="54"/>
      <c r="R18" s="54"/>
      <c r="S18" s="54"/>
      <c r="T18" s="54"/>
      <c r="U18" s="54"/>
      <c r="V18" s="54">
        <v>-10</v>
      </c>
      <c r="W18" s="54">
        <f t="shared" si="4"/>
        <v>0</v>
      </c>
      <c r="X18" s="89" t="str">
        <f t="shared" si="5"/>
        <v>Kém</v>
      </c>
      <c r="Y18" s="90">
        <f t="shared" si="6"/>
        <v>-10</v>
      </c>
      <c r="Z18" s="89" t="str">
        <f t="shared" si="7"/>
        <v>Kém</v>
      </c>
      <c r="AA18" s="55"/>
      <c r="AB18" s="94"/>
      <c r="AC18" s="94"/>
      <c r="AD18" s="94"/>
    </row>
    <row r="19" spans="1:30" s="56" customFormat="1" ht="18" customHeight="1">
      <c r="A19" s="85">
        <v>15</v>
      </c>
      <c r="B19" s="85" t="s">
        <v>218</v>
      </c>
      <c r="C19" s="86" t="s">
        <v>219</v>
      </c>
      <c r="D19" s="86" t="s">
        <v>220</v>
      </c>
      <c r="E19" s="87">
        <v>0</v>
      </c>
      <c r="F19" s="87">
        <f t="shared" si="0"/>
        <v>0</v>
      </c>
      <c r="G19" s="54" t="str">
        <f>VLOOKUP(B19,'[2]Sheet1'!$D$24:$U$54,18,0)</f>
        <v>0</v>
      </c>
      <c r="H19" s="54">
        <f t="shared" si="1"/>
        <v>0</v>
      </c>
      <c r="I19" s="54">
        <v>0</v>
      </c>
      <c r="J19" s="54">
        <f t="shared" si="2"/>
        <v>0</v>
      </c>
      <c r="K19" s="88">
        <v>0</v>
      </c>
      <c r="L19" s="54">
        <f>K19</f>
        <v>0</v>
      </c>
      <c r="M19" s="54">
        <v>0</v>
      </c>
      <c r="N19" s="54">
        <f t="shared" si="3"/>
        <v>0</v>
      </c>
      <c r="O19" s="54"/>
      <c r="P19" s="54"/>
      <c r="Q19" s="54"/>
      <c r="R19" s="54"/>
      <c r="S19" s="54"/>
      <c r="T19" s="54"/>
      <c r="U19" s="54"/>
      <c r="V19" s="54">
        <v>-10</v>
      </c>
      <c r="W19" s="54">
        <f t="shared" si="4"/>
        <v>0</v>
      </c>
      <c r="X19" s="89" t="str">
        <f t="shared" si="5"/>
        <v>Kém</v>
      </c>
      <c r="Y19" s="90">
        <f t="shared" si="6"/>
        <v>-10</v>
      </c>
      <c r="Z19" s="89" t="str">
        <f t="shared" si="7"/>
        <v>Kém</v>
      </c>
      <c r="AA19" s="55"/>
      <c r="AB19" s="94"/>
      <c r="AC19" s="94"/>
      <c r="AD19" s="94"/>
    </row>
    <row r="20" spans="1:30" s="56" customFormat="1" ht="18" customHeight="1">
      <c r="A20" s="85">
        <v>16</v>
      </c>
      <c r="B20" s="85" t="s">
        <v>221</v>
      </c>
      <c r="C20" s="86" t="s">
        <v>222</v>
      </c>
      <c r="D20" s="86" t="s">
        <v>223</v>
      </c>
      <c r="E20" s="87">
        <v>3</v>
      </c>
      <c r="F20" s="87">
        <f t="shared" si="0"/>
        <v>3</v>
      </c>
      <c r="G20" s="54" t="str">
        <f>VLOOKUP(B20,'[2]Sheet1'!$D$24:$U$54,18,0)</f>
        <v>0</v>
      </c>
      <c r="H20" s="54">
        <f t="shared" si="1"/>
        <v>3</v>
      </c>
      <c r="I20" s="54">
        <v>25</v>
      </c>
      <c r="J20" s="54">
        <f t="shared" si="2"/>
        <v>25</v>
      </c>
      <c r="K20" s="88">
        <v>16</v>
      </c>
      <c r="L20" s="54">
        <v>20</v>
      </c>
      <c r="M20" s="54">
        <v>20</v>
      </c>
      <c r="N20" s="54">
        <v>24</v>
      </c>
      <c r="O20" s="54">
        <v>7</v>
      </c>
      <c r="P20" s="54"/>
      <c r="Q20" s="54"/>
      <c r="R20" s="54">
        <v>10</v>
      </c>
      <c r="S20" s="54"/>
      <c r="T20" s="54"/>
      <c r="U20" s="54"/>
      <c r="V20" s="54">
        <v>-10</v>
      </c>
      <c r="W20" s="54">
        <f t="shared" si="4"/>
        <v>71</v>
      </c>
      <c r="X20" s="89" t="str">
        <f t="shared" si="5"/>
        <v>Khá</v>
      </c>
      <c r="Y20" s="90">
        <f t="shared" si="6"/>
        <v>72</v>
      </c>
      <c r="Z20" s="89" t="str">
        <f t="shared" si="7"/>
        <v>Khá</v>
      </c>
      <c r="AA20" s="55" t="s">
        <v>346</v>
      </c>
      <c r="AB20" s="94"/>
      <c r="AC20" s="94"/>
      <c r="AD20" s="94"/>
    </row>
    <row r="21" spans="1:30" s="105" customFormat="1" ht="18" customHeight="1">
      <c r="A21" s="96">
        <v>17</v>
      </c>
      <c r="B21" s="96" t="s">
        <v>224</v>
      </c>
      <c r="C21" s="98" t="s">
        <v>225</v>
      </c>
      <c r="D21" s="98" t="s">
        <v>226</v>
      </c>
      <c r="E21" s="99">
        <v>0</v>
      </c>
      <c r="F21" s="99">
        <f t="shared" si="0"/>
        <v>0</v>
      </c>
      <c r="G21" s="54" t="str">
        <f>VLOOKUP(B21,'[2]Sheet1'!$D$24:$U$54,18,0)</f>
        <v>0</v>
      </c>
      <c r="H21" s="100">
        <f t="shared" si="1"/>
        <v>0</v>
      </c>
      <c r="I21" s="100">
        <v>0</v>
      </c>
      <c r="J21" s="54">
        <f t="shared" si="2"/>
        <v>0</v>
      </c>
      <c r="K21" s="101">
        <v>0</v>
      </c>
      <c r="L21" s="54">
        <v>0</v>
      </c>
      <c r="M21" s="100">
        <v>0</v>
      </c>
      <c r="N21" s="54">
        <f t="shared" si="3"/>
        <v>0</v>
      </c>
      <c r="O21" s="100"/>
      <c r="P21" s="100"/>
      <c r="Q21" s="100"/>
      <c r="R21" s="100"/>
      <c r="S21" s="100"/>
      <c r="T21" s="100"/>
      <c r="U21" s="100"/>
      <c r="V21" s="54">
        <v>-10</v>
      </c>
      <c r="W21" s="100">
        <f t="shared" si="4"/>
        <v>0</v>
      </c>
      <c r="X21" s="102" t="str">
        <f t="shared" si="5"/>
        <v>Kém</v>
      </c>
      <c r="Y21" s="103">
        <f t="shared" si="6"/>
        <v>-10</v>
      </c>
      <c r="Z21" s="102" t="str">
        <f t="shared" si="7"/>
        <v>Kém</v>
      </c>
      <c r="AA21" s="104"/>
      <c r="AB21" s="108"/>
      <c r="AC21" s="108"/>
      <c r="AD21" s="108"/>
    </row>
    <row r="22" spans="1:30" s="56" customFormat="1" ht="18" customHeight="1">
      <c r="A22" s="85">
        <v>18</v>
      </c>
      <c r="B22" s="85" t="s">
        <v>227</v>
      </c>
      <c r="C22" s="86" t="s">
        <v>228</v>
      </c>
      <c r="D22" s="86" t="s">
        <v>229</v>
      </c>
      <c r="E22" s="87">
        <v>3</v>
      </c>
      <c r="F22" s="87">
        <f t="shared" si="0"/>
        <v>3</v>
      </c>
      <c r="G22" s="54" t="str">
        <f>VLOOKUP(B22,'[2]Sheet1'!$D$24:$U$54,18,0)</f>
        <v>10</v>
      </c>
      <c r="H22" s="54">
        <f t="shared" si="1"/>
        <v>13</v>
      </c>
      <c r="I22" s="54">
        <v>25</v>
      </c>
      <c r="J22" s="54">
        <f t="shared" si="2"/>
        <v>25</v>
      </c>
      <c r="K22" s="88">
        <v>16</v>
      </c>
      <c r="L22" s="54">
        <v>10</v>
      </c>
      <c r="M22" s="54">
        <v>20</v>
      </c>
      <c r="N22" s="54">
        <f t="shared" si="3"/>
        <v>20</v>
      </c>
      <c r="O22" s="54"/>
      <c r="P22" s="54"/>
      <c r="Q22" s="54"/>
      <c r="R22" s="54"/>
      <c r="S22" s="54"/>
      <c r="T22" s="54"/>
      <c r="U22" s="54"/>
      <c r="V22" s="54"/>
      <c r="W22" s="54">
        <f t="shared" si="4"/>
        <v>64</v>
      </c>
      <c r="X22" s="89" t="str">
        <f t="shared" si="5"/>
        <v>TB</v>
      </c>
      <c r="Y22" s="90">
        <f t="shared" si="6"/>
        <v>68</v>
      </c>
      <c r="Z22" s="89" t="str">
        <f t="shared" si="7"/>
        <v>Khá</v>
      </c>
      <c r="AA22" s="55"/>
      <c r="AB22" s="94"/>
      <c r="AC22" s="94"/>
      <c r="AD22" s="94"/>
    </row>
    <row r="23" spans="1:30" s="56" customFormat="1" ht="18" customHeight="1">
      <c r="A23" s="85">
        <v>19</v>
      </c>
      <c r="B23" s="85" t="s">
        <v>230</v>
      </c>
      <c r="C23" s="86" t="s">
        <v>231</v>
      </c>
      <c r="D23" s="86" t="s">
        <v>229</v>
      </c>
      <c r="E23" s="87">
        <v>3</v>
      </c>
      <c r="F23" s="87">
        <f t="shared" si="0"/>
        <v>3</v>
      </c>
      <c r="G23" s="54" t="str">
        <f>VLOOKUP(B23,'[2]Sheet1'!$D$24:$U$54,18,0)</f>
        <v>8</v>
      </c>
      <c r="H23" s="54">
        <f t="shared" si="1"/>
        <v>11</v>
      </c>
      <c r="I23" s="54">
        <v>25</v>
      </c>
      <c r="J23" s="54">
        <v>20</v>
      </c>
      <c r="K23" s="88">
        <v>16</v>
      </c>
      <c r="L23" s="54">
        <v>10</v>
      </c>
      <c r="M23" s="54">
        <v>20</v>
      </c>
      <c r="N23" s="54">
        <f t="shared" si="3"/>
        <v>20</v>
      </c>
      <c r="O23" s="54"/>
      <c r="P23" s="54"/>
      <c r="Q23" s="54"/>
      <c r="R23" s="54"/>
      <c r="S23" s="54"/>
      <c r="T23" s="54"/>
      <c r="U23" s="54">
        <v>5</v>
      </c>
      <c r="V23" s="54"/>
      <c r="W23" s="54">
        <f t="shared" si="4"/>
        <v>64</v>
      </c>
      <c r="X23" s="89" t="str">
        <f t="shared" si="5"/>
        <v>TB</v>
      </c>
      <c r="Y23" s="90">
        <f t="shared" si="6"/>
        <v>66</v>
      </c>
      <c r="Z23" s="89" t="str">
        <f t="shared" si="7"/>
        <v>Khá</v>
      </c>
      <c r="AA23" s="55"/>
      <c r="AB23" s="94"/>
      <c r="AC23" s="94"/>
      <c r="AD23" s="94"/>
    </row>
    <row r="24" spans="1:30" s="56" customFormat="1" ht="18" customHeight="1">
      <c r="A24" s="85">
        <v>20</v>
      </c>
      <c r="B24" s="85" t="s">
        <v>232</v>
      </c>
      <c r="C24" s="86" t="s">
        <v>233</v>
      </c>
      <c r="D24" s="86" t="s">
        <v>234</v>
      </c>
      <c r="E24" s="87">
        <v>3</v>
      </c>
      <c r="F24" s="87">
        <f t="shared" si="0"/>
        <v>3</v>
      </c>
      <c r="G24" s="54" t="str">
        <f>VLOOKUP(B24,'[2]Sheet1'!$D$24:$U$54,18,0)</f>
        <v>12</v>
      </c>
      <c r="H24" s="54">
        <f t="shared" si="1"/>
        <v>15</v>
      </c>
      <c r="I24" s="54">
        <v>25</v>
      </c>
      <c r="J24" s="54">
        <f t="shared" si="2"/>
        <v>25</v>
      </c>
      <c r="K24" s="88">
        <v>16</v>
      </c>
      <c r="L24" s="54">
        <v>11</v>
      </c>
      <c r="M24" s="54">
        <v>20</v>
      </c>
      <c r="N24" s="54">
        <f t="shared" si="3"/>
        <v>20</v>
      </c>
      <c r="O24" s="54">
        <v>7</v>
      </c>
      <c r="P24" s="54"/>
      <c r="Q24" s="54"/>
      <c r="R24" s="54">
        <v>10</v>
      </c>
      <c r="S24" s="54"/>
      <c r="T24" s="54"/>
      <c r="U24" s="54"/>
      <c r="V24" s="54"/>
      <c r="W24" s="54">
        <f t="shared" si="4"/>
        <v>71</v>
      </c>
      <c r="X24" s="89" t="str">
        <f t="shared" si="5"/>
        <v>Khá</v>
      </c>
      <c r="Y24" s="90">
        <f t="shared" si="6"/>
        <v>81</v>
      </c>
      <c r="Z24" s="89" t="str">
        <f t="shared" si="7"/>
        <v>Tốt</v>
      </c>
      <c r="AA24" s="55" t="s">
        <v>340</v>
      </c>
      <c r="AB24" s="94"/>
      <c r="AC24" s="94"/>
      <c r="AD24" s="94"/>
    </row>
    <row r="25" spans="1:30" s="56" customFormat="1" ht="18" customHeight="1">
      <c r="A25" s="85">
        <v>21</v>
      </c>
      <c r="B25" s="85" t="s">
        <v>235</v>
      </c>
      <c r="C25" s="86" t="s">
        <v>236</v>
      </c>
      <c r="D25" s="86" t="s">
        <v>234</v>
      </c>
      <c r="E25" s="87">
        <v>3</v>
      </c>
      <c r="F25" s="87">
        <f t="shared" si="0"/>
        <v>3</v>
      </c>
      <c r="G25" s="54" t="str">
        <f>VLOOKUP(B25,'[2]Sheet1'!$D$24:$U$54,18,0)</f>
        <v>0</v>
      </c>
      <c r="H25" s="54">
        <f t="shared" si="1"/>
        <v>3</v>
      </c>
      <c r="I25" s="54">
        <v>25</v>
      </c>
      <c r="J25" s="54">
        <v>20</v>
      </c>
      <c r="K25" s="88">
        <v>16</v>
      </c>
      <c r="L25" s="54">
        <v>11</v>
      </c>
      <c r="M25" s="54">
        <v>20</v>
      </c>
      <c r="N25" s="54">
        <f t="shared" si="3"/>
        <v>20</v>
      </c>
      <c r="O25" s="54"/>
      <c r="P25" s="93"/>
      <c r="Q25" s="54"/>
      <c r="R25" s="88"/>
      <c r="S25" s="54"/>
      <c r="T25" s="54"/>
      <c r="U25" s="54"/>
      <c r="V25" s="54">
        <v>-10</v>
      </c>
      <c r="W25" s="54">
        <f t="shared" si="4"/>
        <v>64</v>
      </c>
      <c r="X25" s="89" t="str">
        <f t="shared" si="5"/>
        <v>TB</v>
      </c>
      <c r="Y25" s="90">
        <f t="shared" si="6"/>
        <v>44</v>
      </c>
      <c r="Z25" s="89" t="str">
        <f t="shared" si="7"/>
        <v>Yếu</v>
      </c>
      <c r="AA25" s="55"/>
      <c r="AB25" s="94"/>
      <c r="AC25" s="94"/>
      <c r="AD25" s="94"/>
    </row>
    <row r="26" spans="1:30" s="56" customFormat="1" ht="18" customHeight="1">
      <c r="A26" s="85">
        <v>22</v>
      </c>
      <c r="B26" s="85" t="s">
        <v>237</v>
      </c>
      <c r="C26" s="86" t="s">
        <v>60</v>
      </c>
      <c r="D26" s="86" t="s">
        <v>238</v>
      </c>
      <c r="E26" s="87">
        <v>3</v>
      </c>
      <c r="F26" s="87">
        <f t="shared" si="0"/>
        <v>3</v>
      </c>
      <c r="G26" s="54" t="str">
        <f>VLOOKUP(B26,'[2]Sheet1'!$D$24:$U$54,18,0)</f>
        <v>8</v>
      </c>
      <c r="H26" s="54">
        <f t="shared" si="1"/>
        <v>11</v>
      </c>
      <c r="I26" s="54">
        <v>25</v>
      </c>
      <c r="J26" s="54">
        <v>20</v>
      </c>
      <c r="K26" s="88">
        <v>16</v>
      </c>
      <c r="L26" s="54">
        <v>10</v>
      </c>
      <c r="M26" s="54">
        <v>20</v>
      </c>
      <c r="N26" s="54">
        <f t="shared" si="3"/>
        <v>20</v>
      </c>
      <c r="O26" s="54"/>
      <c r="P26" s="54"/>
      <c r="Q26" s="54"/>
      <c r="R26" s="54"/>
      <c r="S26" s="54"/>
      <c r="T26" s="54"/>
      <c r="U26" s="54"/>
      <c r="V26" s="54"/>
      <c r="W26" s="54">
        <f t="shared" si="4"/>
        <v>64</v>
      </c>
      <c r="X26" s="89" t="str">
        <f t="shared" si="5"/>
        <v>TB</v>
      </c>
      <c r="Y26" s="90">
        <f t="shared" si="6"/>
        <v>61</v>
      </c>
      <c r="Z26" s="89" t="str">
        <f t="shared" si="7"/>
        <v>TB</v>
      </c>
      <c r="AA26" s="55"/>
      <c r="AB26" s="94"/>
      <c r="AC26" s="94"/>
      <c r="AD26" s="94"/>
    </row>
    <row r="27" spans="1:30" s="105" customFormat="1" ht="18" customHeight="1">
      <c r="A27" s="96">
        <v>23</v>
      </c>
      <c r="B27" s="96" t="s">
        <v>239</v>
      </c>
      <c r="C27" s="98" t="s">
        <v>240</v>
      </c>
      <c r="D27" s="98" t="s">
        <v>59</v>
      </c>
      <c r="E27" s="99">
        <v>0</v>
      </c>
      <c r="F27" s="99">
        <f t="shared" si="0"/>
        <v>0</v>
      </c>
      <c r="G27" s="54" t="str">
        <f>VLOOKUP(B27,'[2]Sheet1'!$D$24:$U$54,18,0)</f>
        <v>0</v>
      </c>
      <c r="H27" s="100">
        <f t="shared" si="1"/>
        <v>0</v>
      </c>
      <c r="I27" s="100">
        <v>0</v>
      </c>
      <c r="J27" s="54">
        <f t="shared" si="2"/>
        <v>0</v>
      </c>
      <c r="K27" s="101">
        <v>0</v>
      </c>
      <c r="L27" s="54">
        <v>0</v>
      </c>
      <c r="M27" s="100">
        <v>0</v>
      </c>
      <c r="N27" s="54">
        <f t="shared" si="3"/>
        <v>0</v>
      </c>
      <c r="O27" s="100"/>
      <c r="P27" s="100"/>
      <c r="Q27" s="100"/>
      <c r="R27" s="100"/>
      <c r="S27" s="100"/>
      <c r="T27" s="100"/>
      <c r="U27" s="100"/>
      <c r="V27" s="54">
        <v>-10</v>
      </c>
      <c r="W27" s="100">
        <f t="shared" si="4"/>
        <v>0</v>
      </c>
      <c r="X27" s="102" t="str">
        <f t="shared" si="5"/>
        <v>Kém</v>
      </c>
      <c r="Y27" s="103">
        <f t="shared" si="6"/>
        <v>-10</v>
      </c>
      <c r="Z27" s="102" t="str">
        <f t="shared" si="7"/>
        <v>Kém</v>
      </c>
      <c r="AA27" s="104"/>
      <c r="AB27" s="108"/>
      <c r="AC27" s="108"/>
      <c r="AD27" s="108"/>
    </row>
    <row r="28" spans="1:30" s="56" customFormat="1" ht="18" customHeight="1">
      <c r="A28" s="85">
        <v>24</v>
      </c>
      <c r="B28" s="85" t="s">
        <v>241</v>
      </c>
      <c r="C28" s="86" t="s">
        <v>242</v>
      </c>
      <c r="D28" s="86" t="s">
        <v>243</v>
      </c>
      <c r="E28" s="87">
        <v>3</v>
      </c>
      <c r="F28" s="87">
        <f t="shared" si="0"/>
        <v>3</v>
      </c>
      <c r="G28" s="54" t="str">
        <f>VLOOKUP(B28,'[2]Sheet1'!$D$24:$U$54,18,0)</f>
        <v>8</v>
      </c>
      <c r="H28" s="54">
        <f t="shared" si="1"/>
        <v>11</v>
      </c>
      <c r="I28" s="54">
        <v>25</v>
      </c>
      <c r="J28" s="54">
        <f t="shared" si="2"/>
        <v>25</v>
      </c>
      <c r="K28" s="88">
        <v>18</v>
      </c>
      <c r="L28" s="54">
        <v>11</v>
      </c>
      <c r="M28" s="54">
        <v>22</v>
      </c>
      <c r="N28" s="54">
        <f t="shared" si="3"/>
        <v>22</v>
      </c>
      <c r="O28" s="54">
        <v>10</v>
      </c>
      <c r="P28" s="54"/>
      <c r="Q28" s="54"/>
      <c r="R28" s="54">
        <v>10</v>
      </c>
      <c r="S28" s="54"/>
      <c r="T28" s="54"/>
      <c r="U28" s="54"/>
      <c r="V28" s="54"/>
      <c r="W28" s="54">
        <f t="shared" si="4"/>
        <v>78</v>
      </c>
      <c r="X28" s="89" t="str">
        <f t="shared" si="5"/>
        <v>Khá</v>
      </c>
      <c r="Y28" s="90">
        <f t="shared" si="6"/>
        <v>79</v>
      </c>
      <c r="Z28" s="89" t="str">
        <f t="shared" si="7"/>
        <v>Khá</v>
      </c>
      <c r="AA28" s="55" t="s">
        <v>337</v>
      </c>
      <c r="AB28" s="94"/>
      <c r="AC28" s="94"/>
      <c r="AD28" s="94"/>
    </row>
    <row r="29" spans="1:30" s="56" customFormat="1" ht="18" customHeight="1">
      <c r="A29" s="85">
        <v>25</v>
      </c>
      <c r="B29" s="85" t="s">
        <v>244</v>
      </c>
      <c r="C29" s="86" t="s">
        <v>245</v>
      </c>
      <c r="D29" s="86" t="s">
        <v>56</v>
      </c>
      <c r="E29" s="87">
        <v>3</v>
      </c>
      <c r="F29" s="87">
        <f t="shared" si="0"/>
        <v>3</v>
      </c>
      <c r="G29" s="54" t="str">
        <f>VLOOKUP(B29,'[2]Sheet1'!$D$24:$U$54,18,0)</f>
        <v>0</v>
      </c>
      <c r="H29" s="54">
        <f t="shared" si="1"/>
        <v>3</v>
      </c>
      <c r="I29" s="54">
        <v>25</v>
      </c>
      <c r="J29" s="54">
        <v>20</v>
      </c>
      <c r="K29" s="88">
        <v>0</v>
      </c>
      <c r="L29" s="54">
        <f>K29</f>
        <v>0</v>
      </c>
      <c r="M29" s="54">
        <v>0</v>
      </c>
      <c r="N29" s="54">
        <f t="shared" si="3"/>
        <v>0</v>
      </c>
      <c r="O29" s="54"/>
      <c r="P29" s="54"/>
      <c r="Q29" s="54"/>
      <c r="R29" s="54"/>
      <c r="S29" s="54"/>
      <c r="T29" s="54"/>
      <c r="U29" s="54"/>
      <c r="V29" s="54">
        <v>-10</v>
      </c>
      <c r="W29" s="54">
        <f t="shared" si="4"/>
        <v>28</v>
      </c>
      <c r="X29" s="89" t="str">
        <f t="shared" si="5"/>
        <v>Kém</v>
      </c>
      <c r="Y29" s="90">
        <f t="shared" si="6"/>
        <v>13</v>
      </c>
      <c r="Z29" s="89" t="str">
        <f t="shared" si="7"/>
        <v>Kém</v>
      </c>
      <c r="AA29" s="55"/>
      <c r="AB29" s="94"/>
      <c r="AC29" s="94"/>
      <c r="AD29" s="94"/>
    </row>
    <row r="30" spans="1:30" s="105" customFormat="1" ht="18" customHeight="1">
      <c r="A30" s="96">
        <v>26</v>
      </c>
      <c r="B30" s="96" t="s">
        <v>246</v>
      </c>
      <c r="C30" s="98" t="s">
        <v>247</v>
      </c>
      <c r="D30" s="98" t="s">
        <v>248</v>
      </c>
      <c r="E30" s="99">
        <v>0</v>
      </c>
      <c r="F30" s="99">
        <f t="shared" si="0"/>
        <v>0</v>
      </c>
      <c r="G30" s="54" t="str">
        <f>VLOOKUP(B30,'[2]Sheet1'!$D$24:$U$54,18,0)</f>
        <v>0</v>
      </c>
      <c r="H30" s="100">
        <f t="shared" si="1"/>
        <v>0</v>
      </c>
      <c r="I30" s="100">
        <v>0</v>
      </c>
      <c r="J30" s="54">
        <f t="shared" si="2"/>
        <v>0</v>
      </c>
      <c r="K30" s="101">
        <v>0</v>
      </c>
      <c r="L30" s="54">
        <f>K30</f>
        <v>0</v>
      </c>
      <c r="M30" s="100">
        <v>0</v>
      </c>
      <c r="N30" s="54">
        <f t="shared" si="3"/>
        <v>0</v>
      </c>
      <c r="O30" s="100"/>
      <c r="P30" s="100"/>
      <c r="Q30" s="100"/>
      <c r="R30" s="100"/>
      <c r="S30" s="100"/>
      <c r="T30" s="100"/>
      <c r="U30" s="100"/>
      <c r="V30" s="100">
        <v>-10</v>
      </c>
      <c r="W30" s="100">
        <f t="shared" si="4"/>
        <v>0</v>
      </c>
      <c r="X30" s="102" t="str">
        <f t="shared" si="5"/>
        <v>Kém</v>
      </c>
      <c r="Y30" s="103">
        <f t="shared" si="6"/>
        <v>-10</v>
      </c>
      <c r="Z30" s="102" t="str">
        <f t="shared" si="7"/>
        <v>Kém</v>
      </c>
      <c r="AA30" s="104"/>
      <c r="AB30" s="108"/>
      <c r="AC30" s="108"/>
      <c r="AD30" s="108"/>
    </row>
    <row r="31" spans="1:30" s="56" customFormat="1" ht="18" customHeight="1">
      <c r="A31" s="85">
        <v>27</v>
      </c>
      <c r="B31" s="85" t="s">
        <v>249</v>
      </c>
      <c r="C31" s="86" t="s">
        <v>250</v>
      </c>
      <c r="D31" s="86" t="s">
        <v>58</v>
      </c>
      <c r="E31" s="87">
        <v>3</v>
      </c>
      <c r="F31" s="87">
        <f t="shared" si="0"/>
        <v>3</v>
      </c>
      <c r="G31" s="54" t="str">
        <f>VLOOKUP(B31,'[2]Sheet1'!$D$24:$U$54,18,0)</f>
        <v>0</v>
      </c>
      <c r="H31" s="54">
        <f t="shared" si="1"/>
        <v>3</v>
      </c>
      <c r="I31" s="54">
        <v>25</v>
      </c>
      <c r="J31" s="54">
        <f t="shared" si="2"/>
        <v>25</v>
      </c>
      <c r="K31" s="88">
        <v>16</v>
      </c>
      <c r="L31" s="54">
        <v>10</v>
      </c>
      <c r="M31" s="54">
        <v>20</v>
      </c>
      <c r="N31" s="54">
        <f t="shared" si="3"/>
        <v>20</v>
      </c>
      <c r="O31" s="54"/>
      <c r="P31" s="54"/>
      <c r="Q31" s="54"/>
      <c r="R31" s="54"/>
      <c r="S31" s="54"/>
      <c r="T31" s="54"/>
      <c r="U31" s="54"/>
      <c r="V31" s="54">
        <v>-10</v>
      </c>
      <c r="W31" s="54">
        <f t="shared" si="4"/>
        <v>64</v>
      </c>
      <c r="X31" s="89" t="str">
        <f t="shared" si="5"/>
        <v>TB</v>
      </c>
      <c r="Y31" s="90">
        <f t="shared" si="6"/>
        <v>48</v>
      </c>
      <c r="Z31" s="89" t="str">
        <f t="shared" si="7"/>
        <v>Yếu</v>
      </c>
      <c r="AA31" s="55"/>
      <c r="AB31" s="94"/>
      <c r="AC31" s="94"/>
      <c r="AD31" s="94"/>
    </row>
    <row r="32" spans="1:30" s="56" customFormat="1" ht="18" customHeight="1">
      <c r="A32" s="85">
        <v>28</v>
      </c>
      <c r="B32" s="85" t="s">
        <v>251</v>
      </c>
      <c r="C32" s="86" t="s">
        <v>252</v>
      </c>
      <c r="D32" s="86" t="s">
        <v>253</v>
      </c>
      <c r="E32" s="87">
        <v>3</v>
      </c>
      <c r="F32" s="87">
        <f t="shared" si="0"/>
        <v>3</v>
      </c>
      <c r="G32" s="54" t="str">
        <f>VLOOKUP(B32,'[2]Sheet1'!$D$24:$U$54,18,0)</f>
        <v>8</v>
      </c>
      <c r="H32" s="54">
        <f t="shared" si="1"/>
        <v>11</v>
      </c>
      <c r="I32" s="54">
        <v>25</v>
      </c>
      <c r="J32" s="54">
        <f t="shared" si="2"/>
        <v>25</v>
      </c>
      <c r="K32" s="88">
        <v>16</v>
      </c>
      <c r="L32" s="54">
        <v>12</v>
      </c>
      <c r="M32" s="54">
        <v>20</v>
      </c>
      <c r="N32" s="54">
        <f t="shared" si="3"/>
        <v>20</v>
      </c>
      <c r="O32" s="54"/>
      <c r="P32" s="54"/>
      <c r="Q32" s="54"/>
      <c r="R32" s="54"/>
      <c r="S32" s="54"/>
      <c r="T32" s="54"/>
      <c r="U32" s="54"/>
      <c r="V32" s="54">
        <v>-10</v>
      </c>
      <c r="W32" s="54">
        <f t="shared" si="4"/>
        <v>64</v>
      </c>
      <c r="X32" s="89" t="str">
        <f t="shared" si="5"/>
        <v>TB</v>
      </c>
      <c r="Y32" s="90">
        <f t="shared" si="6"/>
        <v>58</v>
      </c>
      <c r="Z32" s="89" t="str">
        <f t="shared" si="7"/>
        <v>TB</v>
      </c>
      <c r="AA32" s="55"/>
      <c r="AB32" s="94"/>
      <c r="AC32" s="94"/>
      <c r="AD32" s="94"/>
    </row>
    <row r="33" spans="1:30" s="105" customFormat="1" ht="18" customHeight="1">
      <c r="A33" s="96">
        <v>29</v>
      </c>
      <c r="B33" s="96" t="s">
        <v>254</v>
      </c>
      <c r="C33" s="98" t="s">
        <v>255</v>
      </c>
      <c r="D33" s="98" t="s">
        <v>256</v>
      </c>
      <c r="E33" s="99">
        <v>0</v>
      </c>
      <c r="F33" s="99">
        <f t="shared" si="0"/>
        <v>0</v>
      </c>
      <c r="G33" s="54" t="str">
        <f>VLOOKUP(B33,'[2]Sheet1'!$D$24:$U$54,18,0)</f>
        <v>0</v>
      </c>
      <c r="H33" s="100">
        <f t="shared" si="1"/>
        <v>0</v>
      </c>
      <c r="I33" s="100">
        <v>0</v>
      </c>
      <c r="J33" s="54">
        <f t="shared" si="2"/>
        <v>0</v>
      </c>
      <c r="K33" s="101">
        <v>0</v>
      </c>
      <c r="L33" s="54">
        <f>K33</f>
        <v>0</v>
      </c>
      <c r="M33" s="100">
        <v>0</v>
      </c>
      <c r="N33" s="54">
        <f t="shared" si="3"/>
        <v>0</v>
      </c>
      <c r="O33" s="100"/>
      <c r="P33" s="100"/>
      <c r="Q33" s="100"/>
      <c r="R33" s="100"/>
      <c r="S33" s="100"/>
      <c r="T33" s="100"/>
      <c r="U33" s="100"/>
      <c r="V33" s="100">
        <v>-10</v>
      </c>
      <c r="W33" s="100">
        <f t="shared" si="4"/>
        <v>0</v>
      </c>
      <c r="X33" s="102" t="str">
        <f t="shared" si="5"/>
        <v>Kém</v>
      </c>
      <c r="Y33" s="103">
        <f t="shared" si="6"/>
        <v>-10</v>
      </c>
      <c r="Z33" s="102" t="str">
        <f t="shared" si="7"/>
        <v>Kém</v>
      </c>
      <c r="AA33" s="104"/>
      <c r="AB33" s="108"/>
      <c r="AC33" s="108"/>
      <c r="AD33" s="108"/>
    </row>
    <row r="34" spans="1:30" s="56" customFormat="1" ht="18" customHeight="1">
      <c r="A34" s="85">
        <v>30</v>
      </c>
      <c r="B34" s="85" t="s">
        <v>257</v>
      </c>
      <c r="C34" s="86" t="s">
        <v>258</v>
      </c>
      <c r="D34" s="86" t="s">
        <v>53</v>
      </c>
      <c r="E34" s="87">
        <v>3</v>
      </c>
      <c r="F34" s="87">
        <f t="shared" si="0"/>
        <v>3</v>
      </c>
      <c r="G34" s="54" t="str">
        <f>VLOOKUP(B34,'[2]Sheet1'!$D$24:$U$54,18,0)</f>
        <v>8</v>
      </c>
      <c r="H34" s="54">
        <f t="shared" si="1"/>
        <v>11</v>
      </c>
      <c r="I34" s="54">
        <v>25</v>
      </c>
      <c r="J34" s="54">
        <f t="shared" si="2"/>
        <v>25</v>
      </c>
      <c r="K34" s="88">
        <v>16</v>
      </c>
      <c r="L34" s="54">
        <v>10</v>
      </c>
      <c r="M34" s="54">
        <v>20</v>
      </c>
      <c r="N34" s="54">
        <f t="shared" si="3"/>
        <v>20</v>
      </c>
      <c r="O34" s="54"/>
      <c r="P34" s="54"/>
      <c r="Q34" s="54"/>
      <c r="R34" s="54">
        <v>10</v>
      </c>
      <c r="S34" s="54"/>
      <c r="T34" s="54"/>
      <c r="U34" s="54"/>
      <c r="V34" s="54"/>
      <c r="W34" s="54">
        <f t="shared" si="4"/>
        <v>64</v>
      </c>
      <c r="X34" s="89" t="str">
        <f t="shared" si="5"/>
        <v>TB</v>
      </c>
      <c r="Y34" s="90">
        <f t="shared" si="6"/>
        <v>76</v>
      </c>
      <c r="Z34" s="89" t="str">
        <f t="shared" si="7"/>
        <v>Khá</v>
      </c>
      <c r="AA34" s="55" t="s">
        <v>335</v>
      </c>
      <c r="AB34" s="94"/>
      <c r="AC34" s="94"/>
      <c r="AD34" s="94"/>
    </row>
    <row r="35" spans="1:30" s="105" customFormat="1" ht="18" customHeight="1">
      <c r="A35" s="96">
        <v>31</v>
      </c>
      <c r="B35" s="96" t="s">
        <v>259</v>
      </c>
      <c r="C35" s="98" t="s">
        <v>260</v>
      </c>
      <c r="D35" s="98" t="s">
        <v>261</v>
      </c>
      <c r="E35" s="99">
        <v>0</v>
      </c>
      <c r="F35" s="99">
        <f t="shared" si="0"/>
        <v>0</v>
      </c>
      <c r="G35" s="54" t="str">
        <f>VLOOKUP(B35,'[2]Sheet1'!$D$24:$U$54,18,0)</f>
        <v>0</v>
      </c>
      <c r="H35" s="100">
        <f t="shared" si="1"/>
        <v>0</v>
      </c>
      <c r="I35" s="100">
        <v>0</v>
      </c>
      <c r="J35" s="54">
        <f t="shared" si="2"/>
        <v>0</v>
      </c>
      <c r="K35" s="101">
        <v>0</v>
      </c>
      <c r="L35" s="54">
        <f>K35</f>
        <v>0</v>
      </c>
      <c r="M35" s="100">
        <v>0</v>
      </c>
      <c r="N35" s="54">
        <f t="shared" si="3"/>
        <v>0</v>
      </c>
      <c r="O35" s="100"/>
      <c r="P35" s="100"/>
      <c r="Q35" s="100"/>
      <c r="R35" s="100"/>
      <c r="S35" s="100"/>
      <c r="T35" s="100"/>
      <c r="U35" s="100"/>
      <c r="V35" s="100"/>
      <c r="W35" s="100">
        <f t="shared" si="4"/>
        <v>0</v>
      </c>
      <c r="X35" s="102" t="str">
        <f t="shared" si="5"/>
        <v>Kém</v>
      </c>
      <c r="Y35" s="103">
        <f t="shared" si="6"/>
        <v>0</v>
      </c>
      <c r="Z35" s="102" t="str">
        <f t="shared" si="7"/>
        <v>Kém</v>
      </c>
      <c r="AA35" s="104"/>
      <c r="AB35" s="108"/>
      <c r="AC35" s="108"/>
      <c r="AD35" s="108"/>
    </row>
    <row r="36" spans="1:27" s="56" customFormat="1" ht="18" customHeight="1">
      <c r="A36" s="66"/>
      <c r="B36" s="66"/>
      <c r="C36" s="67"/>
      <c r="D36" s="67"/>
      <c r="E36" s="70"/>
      <c r="F36" s="70"/>
      <c r="G36" s="107"/>
      <c r="H36" s="107"/>
      <c r="I36" s="107"/>
      <c r="J36" s="107"/>
      <c r="K36" s="107"/>
      <c r="L36" s="79"/>
      <c r="M36" s="64"/>
      <c r="N36" s="68"/>
      <c r="O36" s="69"/>
      <c r="P36" s="69"/>
      <c r="Q36" s="69"/>
      <c r="R36" s="69"/>
      <c r="S36" s="69"/>
      <c r="T36" s="69"/>
      <c r="U36" s="119" t="s">
        <v>46</v>
      </c>
      <c r="V36" s="119"/>
      <c r="W36" s="119"/>
      <c r="X36" s="119"/>
      <c r="Y36" s="119"/>
      <c r="Z36" s="119"/>
      <c r="AA36" s="119"/>
    </row>
    <row r="37" spans="1:35" s="24" customFormat="1" ht="18.75" customHeight="1">
      <c r="A37" s="2"/>
      <c r="B37" s="31" t="s">
        <v>42</v>
      </c>
      <c r="C37" s="18"/>
      <c r="D37" s="32"/>
      <c r="E37" s="71" t="s">
        <v>16</v>
      </c>
      <c r="F37" s="72" t="str">
        <f>E37</f>
        <v>BẢNG TỔNG HỢP</v>
      </c>
      <c r="G37" s="73"/>
      <c r="H37" s="74"/>
      <c r="I37" s="91"/>
      <c r="J37" s="74"/>
      <c r="K37" s="74"/>
      <c r="L37" s="80"/>
      <c r="M37" s="68"/>
      <c r="N37" s="30"/>
      <c r="O37" s="3"/>
      <c r="P37" s="3"/>
      <c r="Q37" s="3"/>
      <c r="R37" s="5"/>
      <c r="S37" s="5"/>
      <c r="T37" s="5"/>
      <c r="U37" s="75"/>
      <c r="V37" s="75"/>
      <c r="W37" s="2"/>
      <c r="X37" s="76"/>
      <c r="Y37" s="63" t="s">
        <v>47</v>
      </c>
      <c r="Z37" s="77"/>
      <c r="AA37" s="33"/>
      <c r="AB37" s="2"/>
      <c r="AC37" s="33"/>
      <c r="AD37" s="34"/>
      <c r="AE37" s="34"/>
      <c r="AF37" s="35"/>
      <c r="AG37" s="35"/>
      <c r="AH37" s="35"/>
      <c r="AI37" s="35"/>
    </row>
    <row r="38" spans="1:35" s="24" customFormat="1" ht="18.75" customHeight="1">
      <c r="A38" s="19"/>
      <c r="D38" s="23" t="s">
        <v>36</v>
      </c>
      <c r="E38" s="36" t="s">
        <v>33</v>
      </c>
      <c r="F38" s="20" t="s">
        <v>17</v>
      </c>
      <c r="G38" s="60" t="s">
        <v>10</v>
      </c>
      <c r="H38" s="21" t="s">
        <v>11</v>
      </c>
      <c r="I38" s="21" t="s">
        <v>3</v>
      </c>
      <c r="J38" s="21" t="s">
        <v>12</v>
      </c>
      <c r="K38" s="21" t="s">
        <v>13</v>
      </c>
      <c r="L38" s="81" t="s">
        <v>40</v>
      </c>
      <c r="M38" s="65"/>
      <c r="AA38" s="58"/>
      <c r="AB38" s="22"/>
      <c r="AC38" s="37"/>
      <c r="AD38" s="38"/>
      <c r="AE38" s="39"/>
      <c r="AF38" s="35"/>
      <c r="AG38" s="35"/>
      <c r="AH38" s="35"/>
      <c r="AI38" s="35"/>
    </row>
    <row r="39" spans="1:35" s="24" customFormat="1" ht="18.75" customHeight="1">
      <c r="A39" s="19"/>
      <c r="C39" s="40"/>
      <c r="D39" s="23" t="s">
        <v>35</v>
      </c>
      <c r="E39" s="41">
        <f>COUNTIF($Z$5:$Z$35,"XS")</f>
        <v>0</v>
      </c>
      <c r="F39" s="41">
        <f>COUNTIF($Z$5:$Z$35,"Tốt")</f>
        <v>3</v>
      </c>
      <c r="G39" s="61">
        <f>COUNTIF($Z$5:$Z$35,"Khá")</f>
        <v>7</v>
      </c>
      <c r="H39" s="41">
        <f>COUNTIF($Z$5:$Z$35,"TBK")</f>
        <v>0</v>
      </c>
      <c r="I39" s="41">
        <f>COUNTIF($Z$5:$Z$35,"TB")</f>
        <v>5</v>
      </c>
      <c r="J39" s="41">
        <f>COUNTIF($Z$5:$Z$35,"Yếu")</f>
        <v>2</v>
      </c>
      <c r="K39" s="41">
        <f>COUNTIF($Z$5:$Z$35,"Kém")</f>
        <v>14</v>
      </c>
      <c r="L39" s="82">
        <f>E39+F39+G39+H39+I39+J39+K39</f>
        <v>31</v>
      </c>
      <c r="M39" s="65"/>
      <c r="N39" s="42"/>
      <c r="O39" s="43"/>
      <c r="P39" s="43"/>
      <c r="Q39" s="43"/>
      <c r="X39" s="44"/>
      <c r="Z39" s="40"/>
      <c r="AA39" s="58"/>
      <c r="AB39" s="45"/>
      <c r="AC39" s="37"/>
      <c r="AD39" s="38"/>
      <c r="AE39" s="39"/>
      <c r="AF39" s="35"/>
      <c r="AG39" s="35"/>
      <c r="AH39" s="35"/>
      <c r="AI39" s="35"/>
    </row>
    <row r="40" spans="1:35" ht="18.75" customHeight="1">
      <c r="A40" s="120"/>
      <c r="B40" s="120"/>
      <c r="C40" s="46"/>
      <c r="D40" s="47" t="s">
        <v>34</v>
      </c>
      <c r="E40" s="48">
        <f>E39/41%</f>
        <v>0</v>
      </c>
      <c r="F40" s="48">
        <f aca="true" t="shared" si="8" ref="F40:K40">F39/41%</f>
        <v>7.317073170731708</v>
      </c>
      <c r="G40" s="48">
        <f t="shared" si="8"/>
        <v>17.073170731707318</v>
      </c>
      <c r="H40" s="48">
        <f t="shared" si="8"/>
        <v>0</v>
      </c>
      <c r="I40" s="48">
        <f t="shared" si="8"/>
        <v>12.195121951219512</v>
      </c>
      <c r="J40" s="48">
        <f t="shared" si="8"/>
        <v>4.878048780487805</v>
      </c>
      <c r="K40" s="48">
        <f t="shared" si="8"/>
        <v>34.146341463414636</v>
      </c>
      <c r="L40" s="83">
        <f>E40+F40+G40+H40+I40+J40+K40</f>
        <v>75.60975609756098</v>
      </c>
      <c r="M40" s="65"/>
      <c r="N40" s="42"/>
      <c r="O40" s="43"/>
      <c r="P40" s="43"/>
      <c r="Q40" s="43"/>
      <c r="R40" s="24"/>
      <c r="S40" s="24"/>
      <c r="T40" s="24"/>
      <c r="U40" s="24"/>
      <c r="V40" s="24"/>
      <c r="W40" s="24"/>
      <c r="X40" s="120" t="s">
        <v>48</v>
      </c>
      <c r="Y40" s="120"/>
      <c r="Z40" s="120"/>
      <c r="AA40" s="58"/>
      <c r="AB40" s="38"/>
      <c r="AC40" s="27"/>
      <c r="AD40" s="28"/>
      <c r="AE40" s="29"/>
      <c r="AF40" s="30"/>
      <c r="AG40" s="30"/>
      <c r="AH40" s="30"/>
      <c r="AI40" s="30"/>
    </row>
    <row r="41" ht="21" customHeight="1"/>
    <row r="42" spans="23:26" ht="21" customHeight="1">
      <c r="W42" s="130"/>
      <c r="X42" s="130"/>
      <c r="Y42" s="130"/>
      <c r="Z42" s="130"/>
    </row>
    <row r="43" ht="21" customHeight="1"/>
    <row r="44" ht="21" customHeight="1"/>
    <row r="45" ht="21" customHeight="1"/>
    <row r="46" ht="21" customHeight="1"/>
    <row r="133" spans="1:27" s="56" customFormat="1" ht="18" customHeight="1">
      <c r="A133" s="85">
        <v>42</v>
      </c>
      <c r="B133" s="85" t="s">
        <v>176</v>
      </c>
      <c r="C133" s="86" t="s">
        <v>174</v>
      </c>
      <c r="D133" s="86" t="s">
        <v>61</v>
      </c>
      <c r="E133" s="87">
        <v>3</v>
      </c>
      <c r="F133" s="87">
        <f>E133</f>
        <v>3</v>
      </c>
      <c r="G133" s="54">
        <v>12</v>
      </c>
      <c r="H133" s="54">
        <f>F133+G133</f>
        <v>15</v>
      </c>
      <c r="I133" s="54">
        <v>25</v>
      </c>
      <c r="J133" s="54">
        <v>25</v>
      </c>
      <c r="K133" s="88">
        <v>20</v>
      </c>
      <c r="L133" s="87">
        <v>20</v>
      </c>
      <c r="M133" s="54">
        <v>25</v>
      </c>
      <c r="N133" s="87">
        <v>20</v>
      </c>
      <c r="O133" s="54"/>
      <c r="P133" s="54"/>
      <c r="Q133" s="54"/>
      <c r="R133" s="54"/>
      <c r="S133" s="54"/>
      <c r="T133" s="54"/>
      <c r="U133" s="54"/>
      <c r="V133" s="54"/>
      <c r="W133" s="54">
        <f>E133+I133+K133+M133+O133</f>
        <v>73</v>
      </c>
      <c r="X133" s="89" t="str">
        <f>IF(W133&lt;35,"Kém",IF(W133&lt;50,"Yếu",IF(W133&lt;65,"TB",IF(W133&lt;80,"Khá",IF(W133&lt;90,"Tốt","XS")))))</f>
        <v>Khá</v>
      </c>
      <c r="Y133" s="90">
        <f>ROUND((H133+J133+L133+N133+R133+S133+T133+U133+V133),0)</f>
        <v>80</v>
      </c>
      <c r="Z133" s="89" t="str">
        <f>IF(Y133&lt;35,"Kém",IF(Y133&lt;50,"Yếu",IF(Y133&lt;65,"TB",IF(Y133&lt;80,"Khá",IF(Y133&lt;90,"Tốt","XS")))))</f>
        <v>Tốt</v>
      </c>
      <c r="AA133" s="55" t="s">
        <v>177</v>
      </c>
    </row>
  </sheetData>
  <sheetProtection/>
  <mergeCells count="18">
    <mergeCell ref="AD5:AG5"/>
    <mergeCell ref="U36:AA36"/>
    <mergeCell ref="A40:B40"/>
    <mergeCell ref="X40:Z40"/>
    <mergeCell ref="W42:Z42"/>
    <mergeCell ref="E3:H3"/>
    <mergeCell ref="I3:J3"/>
    <mergeCell ref="K3:L3"/>
    <mergeCell ref="W3:Z3"/>
    <mergeCell ref="AA3:AA4"/>
    <mergeCell ref="M3:N3"/>
    <mergeCell ref="O3:T3"/>
    <mergeCell ref="A1:AC1"/>
    <mergeCell ref="A2:AC2"/>
    <mergeCell ref="A3:A4"/>
    <mergeCell ref="B3:B4"/>
    <mergeCell ref="C3:C4"/>
    <mergeCell ref="D3:D4"/>
  </mergeCells>
  <printOptions/>
  <pageMargins left="0.36" right="0" top="0.25" bottom="0" header="0.511811023622047" footer="0.511811023622047"/>
  <pageSetup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CAO DANG XD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KHOA XAY DUNG</dc:creator>
  <cp:keywords/>
  <dc:description/>
  <cp:lastModifiedBy>Color</cp:lastModifiedBy>
  <cp:lastPrinted>2020-02-03T02:59:49Z</cp:lastPrinted>
  <dcterms:created xsi:type="dcterms:W3CDTF">2001-01-08T20:22:33Z</dcterms:created>
  <dcterms:modified xsi:type="dcterms:W3CDTF">2020-02-03T03:03:19Z</dcterms:modified>
  <cp:category/>
  <cp:version/>
  <cp:contentType/>
  <cp:contentStatus/>
</cp:coreProperties>
</file>